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jenniferduong/Desktop/"/>
    </mc:Choice>
  </mc:AlternateContent>
  <xr:revisionPtr revIDLastSave="0" documentId="13_ncr:1_{54C2DFC4-FA7E-4246-ADE6-649C77E07C9A}" xr6:coauthVersionLast="36" xr6:coauthVersionMax="36" xr10:uidLastSave="{00000000-0000-0000-0000-000000000000}"/>
  <bookViews>
    <workbookView xWindow="0" yWindow="460" windowWidth="33600" windowHeight="20540" activeTab="3" xr2:uid="{00000000-000D-0000-FFFF-FFFF00000000}"/>
  </bookViews>
  <sheets>
    <sheet name="How to" sheetId="1" r:id="rId1"/>
    <sheet name="Framework" sheetId="2" r:id="rId2"/>
    <sheet name="Summary of Results" sheetId="3" r:id="rId3"/>
    <sheet name="Resources" sheetId="4" r:id="rId4"/>
    <sheet name="adtl Resources" sheetId="5" r:id="rId5"/>
  </sheets>
  <definedNames>
    <definedName name="Z_181741C2_6020_4E87_B731_BC1A74DB4FA8_.wvu.FilterData" localSheetId="1" hidden="1">Framework!$A$2:$H$47</definedName>
    <definedName name="Z_C9CE06A6_B5ED_4A37_AB80_A47706F37DAA_.wvu.FilterData" localSheetId="1" hidden="1">Framework!$A$1:$M$61</definedName>
    <definedName name="Z_C9CE06A6_B5ED_4A37_AB80_A47706F37DAA_.wvu.FilterData" localSheetId="3" hidden="1">Resources!$A$1:$F$70</definedName>
  </definedNames>
  <calcPr calcId="181029"/>
  <customWorkbookViews>
    <customWorkbookView name="Filter 2" guid="{C9CE06A6-B5ED-4A37-AB80-A47706F37DAA}" maximized="1" windowWidth="0" windowHeight="0" activeSheetId="0"/>
    <customWorkbookView name="Filter 1" guid="{181741C2-6020-4E87-B731-BC1A74DB4FA8}" maximized="1" windowWidth="0" windowHeight="0" activeSheetId="0"/>
  </customWorkbookViews>
</workbook>
</file>

<file path=xl/calcChain.xml><?xml version="1.0" encoding="utf-8"?>
<calcChain xmlns="http://schemas.openxmlformats.org/spreadsheetml/2006/main">
  <c r="B19" i="5" l="1"/>
  <c r="B18" i="5"/>
  <c r="B16" i="5"/>
  <c r="B15" i="5"/>
  <c r="B14" i="5"/>
  <c r="B13" i="5"/>
  <c r="B12" i="5"/>
  <c r="B11" i="5"/>
  <c r="B10" i="5"/>
  <c r="B7" i="5"/>
  <c r="B6" i="5"/>
  <c r="C3" i="5"/>
  <c r="B69" i="4"/>
  <c r="B70" i="4" s="1"/>
  <c r="B66" i="4"/>
  <c r="B67" i="4" s="1"/>
  <c r="E65" i="4"/>
  <c r="B64" i="4"/>
  <c r="C61" i="4"/>
  <c r="C62" i="4" s="1"/>
  <c r="C63" i="4" s="1"/>
  <c r="C64" i="4" s="1"/>
  <c r="C66" i="4" s="1"/>
  <c r="C67" i="4" s="1"/>
  <c r="C69" i="4" s="1"/>
  <c r="C70" i="4" s="1"/>
  <c r="B61" i="4"/>
  <c r="B62" i="4" s="1"/>
  <c r="B63" i="4" s="1"/>
  <c r="E56" i="4"/>
  <c r="B53" i="4"/>
  <c r="B55" i="4" s="1"/>
  <c r="B50" i="4"/>
  <c r="B51" i="4" s="1"/>
  <c r="A49" i="4"/>
  <c r="A50" i="4" s="1"/>
  <c r="A52" i="4" s="1"/>
  <c r="B48" i="4"/>
  <c r="E47" i="4"/>
  <c r="B45" i="4"/>
  <c r="B46" i="4" s="1"/>
  <c r="B47" i="4" s="1"/>
  <c r="B41" i="4"/>
  <c r="B42" i="4" s="1"/>
  <c r="B43" i="4" s="1"/>
  <c r="E38" i="4"/>
  <c r="B37" i="4"/>
  <c r="B38" i="4" s="1"/>
  <c r="B39" i="4" s="1"/>
  <c r="B31" i="4"/>
  <c r="B32" i="4" s="1"/>
  <c r="B33" i="4" s="1"/>
  <c r="B34" i="4" s="1"/>
  <c r="B35" i="4" s="1"/>
  <c r="B30" i="4"/>
  <c r="B28" i="4"/>
  <c r="B27" i="4" s="1"/>
  <c r="F24" i="4"/>
  <c r="E24" i="4"/>
  <c r="F23" i="4"/>
  <c r="A23" i="4"/>
  <c r="A24" i="4" s="1"/>
  <c r="A25" i="4" s="1"/>
  <c r="A29" i="4" s="1"/>
  <c r="B19" i="4"/>
  <c r="B20" i="4" s="1"/>
  <c r="B21" i="4" s="1"/>
  <c r="A15" i="4"/>
  <c r="A17" i="4" s="1"/>
  <c r="E14" i="4"/>
  <c r="B14" i="4"/>
  <c r="B15" i="4" s="1"/>
  <c r="B16" i="4" s="1"/>
  <c r="B17" i="4" s="1"/>
  <c r="A14" i="4"/>
  <c r="F12" i="4"/>
  <c r="E11" i="4"/>
  <c r="C11" i="4"/>
  <c r="C12" i="4" s="1"/>
  <c r="C14" i="4" s="1"/>
  <c r="C15" i="4" s="1"/>
  <c r="C16" i="4" s="1"/>
  <c r="C17" i="4" s="1"/>
  <c r="C19" i="4" s="1"/>
  <c r="C20" i="4" s="1"/>
  <c r="C21" i="4" s="1"/>
  <c r="C24" i="4" s="1"/>
  <c r="C25" i="4" s="1"/>
  <c r="C27" i="4" s="1"/>
  <c r="C28" i="4" s="1"/>
  <c r="C30" i="4" s="1"/>
  <c r="C31" i="4" s="1"/>
  <c r="C32" i="4" s="1"/>
  <c r="C33" i="4" s="1"/>
  <c r="C34" i="4" s="1"/>
  <c r="C35" i="4" s="1"/>
  <c r="C37" i="4" s="1"/>
  <c r="C38" i="4" s="1"/>
  <c r="C39" i="4" s="1"/>
  <c r="C41" i="4" s="1"/>
  <c r="C42" i="4" s="1"/>
  <c r="C43" i="4" s="1"/>
  <c r="C45" i="4" s="1"/>
  <c r="C46" i="4" s="1"/>
  <c r="C47" i="4" s="1"/>
  <c r="C50" i="4" s="1"/>
  <c r="C51" i="4" s="1"/>
  <c r="C53" i="4" s="1"/>
  <c r="C54" i="4" s="1"/>
  <c r="G10" i="4"/>
  <c r="E7" i="4"/>
  <c r="G3" i="4"/>
  <c r="B60" i="2"/>
  <c r="B61" i="2" s="1"/>
  <c r="D59" i="2"/>
  <c r="B57" i="2"/>
  <c r="B58" i="2" s="1"/>
  <c r="K56" i="2"/>
  <c r="D56" i="2"/>
  <c r="B55" i="2"/>
  <c r="B52" i="2"/>
  <c r="B53" i="2" s="1"/>
  <c r="B54" i="2" s="1"/>
  <c r="K50" i="2"/>
  <c r="B49" i="2"/>
  <c r="B50" i="2" s="1"/>
  <c r="B48" i="2"/>
  <c r="D47" i="2"/>
  <c r="B46" i="2"/>
  <c r="B45" i="2"/>
  <c r="A45" i="2"/>
  <c r="A47" i="2" s="1"/>
  <c r="D44" i="2"/>
  <c r="A44" i="2"/>
  <c r="B43" i="2"/>
  <c r="K42" i="2"/>
  <c r="B40" i="2"/>
  <c r="B41" i="2" s="1"/>
  <c r="B42" i="2" s="1"/>
  <c r="D39" i="2"/>
  <c r="B36" i="2"/>
  <c r="B37" i="2" s="1"/>
  <c r="B38" i="2" s="1"/>
  <c r="D35" i="2"/>
  <c r="K33" i="2"/>
  <c r="B32" i="2"/>
  <c r="B33" i="2" s="1"/>
  <c r="B34" i="2" s="1"/>
  <c r="D31" i="2"/>
  <c r="B25" i="2"/>
  <c r="B26" i="2" s="1"/>
  <c r="B27" i="2" s="1"/>
  <c r="B28" i="2" s="1"/>
  <c r="B29" i="2" s="1"/>
  <c r="B30" i="2" s="1"/>
  <c r="D24" i="2"/>
  <c r="B23" i="2"/>
  <c r="B22" i="2" s="1"/>
  <c r="D21" i="2"/>
  <c r="M19" i="2"/>
  <c r="K19" i="2"/>
  <c r="M18" i="2"/>
  <c r="D18" i="2"/>
  <c r="A18" i="2"/>
  <c r="A19" i="2" s="1"/>
  <c r="A20" i="2" s="1"/>
  <c r="A24" i="2" s="1"/>
  <c r="B17" i="2"/>
  <c r="B14" i="2"/>
  <c r="B15" i="2" s="1"/>
  <c r="B16" i="2" s="1"/>
  <c r="D13" i="2"/>
  <c r="M10" i="2"/>
  <c r="K9" i="2"/>
  <c r="B9" i="2"/>
  <c r="B10" i="2" s="1"/>
  <c r="B11" i="2" s="1"/>
  <c r="B12" i="2" s="1"/>
  <c r="A9" i="2"/>
  <c r="A10" i="2" s="1"/>
  <c r="D8" i="2"/>
  <c r="M7" i="2"/>
  <c r="C6" i="2"/>
  <c r="C7" i="2" s="1"/>
  <c r="C9" i="2" s="1"/>
  <c r="C10" i="2" s="1"/>
  <c r="C11" i="2" s="1"/>
  <c r="C12" i="2" s="1"/>
  <c r="C14" i="2" s="1"/>
  <c r="C15" i="2" s="1"/>
  <c r="C16" i="2" s="1"/>
  <c r="C19" i="2" s="1"/>
  <c r="C20" i="2" s="1"/>
  <c r="C22" i="2" s="1"/>
  <c r="C23" i="2" s="1"/>
  <c r="C25" i="2" s="1"/>
  <c r="C26" i="2" s="1"/>
  <c r="C27" i="2" s="1"/>
  <c r="C28" i="2" s="1"/>
  <c r="C29" i="2" s="1"/>
  <c r="C30" i="2" s="1"/>
  <c r="C32" i="2" s="1"/>
  <c r="C33" i="2" s="1"/>
  <c r="C34" i="2" s="1"/>
  <c r="C36" i="2" s="1"/>
  <c r="C37" i="2" s="1"/>
  <c r="C38" i="2" s="1"/>
  <c r="C40" i="2" s="1"/>
  <c r="C41" i="2" s="1"/>
  <c r="C42" i="2" s="1"/>
  <c r="C45" i="2" s="1"/>
  <c r="C46" i="2" s="1"/>
  <c r="C48" i="2" s="1"/>
  <c r="C49" i="2" s="1"/>
  <c r="C50" i="2" s="1"/>
  <c r="C52" i="2" s="1"/>
  <c r="C53" i="2" s="1"/>
  <c r="C54" i="2" s="1"/>
  <c r="C55" i="2" s="1"/>
  <c r="C57" i="2" s="1"/>
  <c r="C58" i="2" s="1"/>
  <c r="C60" i="2" s="1"/>
  <c r="C61" i="2" s="1"/>
  <c r="L5" i="2"/>
  <c r="K5" i="2"/>
  <c r="K4" i="2"/>
  <c r="D4" i="2"/>
  <c r="B3" i="2"/>
  <c r="L2" i="2"/>
  <c r="A46" i="2" l="1"/>
  <c r="A53" i="4"/>
  <c r="A60" i="4"/>
  <c r="A61" i="4" s="1"/>
  <c r="A62" i="4" s="1"/>
  <c r="A63" i="4" s="1"/>
  <c r="A13" i="2"/>
  <c r="A14" i="2" s="1"/>
  <c r="A15" i="2" s="1"/>
  <c r="A16" i="2" s="1"/>
  <c r="A11" i="2"/>
  <c r="A12" i="2"/>
  <c r="A48" i="2"/>
  <c r="A51" i="2"/>
  <c r="A52" i="2" s="1"/>
  <c r="A53" i="2" s="1"/>
  <c r="A54" i="2" s="1"/>
  <c r="A31" i="4"/>
  <c r="A30" i="4" s="1"/>
  <c r="A33" i="4"/>
  <c r="A34" i="4" s="1"/>
  <c r="A28" i="2"/>
  <c r="A29" i="2" s="1"/>
  <c r="A26" i="2"/>
  <c r="A25" i="2" s="1"/>
  <c r="A51" i="4"/>
  <c r="B54" i="4"/>
  <c r="B56" i="4" s="1"/>
  <c r="B57" i="4" s="1"/>
  <c r="B58" i="4" s="1"/>
  <c r="B59" i="4" s="1"/>
  <c r="A16" i="4"/>
  <c r="A18" i="4"/>
  <c r="A19" i="4" s="1"/>
  <c r="A20" i="4" s="1"/>
  <c r="A21" i="4" s="1"/>
  <c r="A30" i="2" l="1"/>
  <c r="A31" i="2" s="1"/>
  <c r="A33" i="2" s="1"/>
  <c r="A34" i="2" s="1"/>
  <c r="A35" i="2" s="1"/>
  <c r="A36" i="2" s="1"/>
  <c r="A37" i="2" s="1"/>
  <c r="A21" i="2" s="1"/>
  <c r="A23" i="2" s="1"/>
  <c r="A27" i="2"/>
  <c r="A32" i="2" s="1"/>
  <c r="A56" i="2"/>
  <c r="A49" i="2"/>
  <c r="A32" i="4"/>
  <c r="A37" i="4" s="1"/>
  <c r="A35" i="4"/>
  <c r="A36" i="4" s="1"/>
  <c r="A38" i="4" s="1"/>
  <c r="A39" i="4" s="1"/>
  <c r="A40" i="4" s="1"/>
  <c r="A41" i="4" s="1"/>
  <c r="A42" i="4" s="1"/>
  <c r="A26" i="4" s="1"/>
  <c r="A28" i="4" s="1"/>
  <c r="A54" i="4"/>
  <c r="A65" i="4"/>
  <c r="A55" i="4"/>
  <c r="A66" i="4" l="1"/>
  <c r="A67" i="4" s="1"/>
  <c r="A68" i="4" s="1"/>
  <c r="A69" i="4" s="1"/>
  <c r="A70" i="4" s="1"/>
  <c r="A56" i="4"/>
  <c r="A57" i="4" s="1"/>
  <c r="A58" i="4" s="1"/>
  <c r="A59" i="4" s="1"/>
  <c r="A64" i="4"/>
  <c r="A27" i="4"/>
  <c r="A44" i="4"/>
  <c r="A45" i="4" s="1"/>
  <c r="A55" i="2"/>
  <c r="A57" i="2"/>
  <c r="A58" i="2" s="1"/>
  <c r="A59" i="2" s="1"/>
  <c r="A60" i="2" s="1"/>
  <c r="A61" i="2" s="1"/>
  <c r="A50" i="2"/>
  <c r="A39" i="2"/>
  <c r="A40" i="2" s="1"/>
  <c r="A22" i="2"/>
  <c r="A46" i="4" l="1"/>
  <c r="A47" i="4" s="1"/>
  <c r="A43" i="4"/>
  <c r="A41" i="2"/>
  <c r="A42" i="2" s="1"/>
  <c r="A38" i="2"/>
</calcChain>
</file>

<file path=xl/sharedStrings.xml><?xml version="1.0" encoding="utf-8"?>
<sst xmlns="http://schemas.openxmlformats.org/spreadsheetml/2006/main" count="425" uniqueCount="293">
  <si>
    <t>How to Use the Framework</t>
  </si>
  <si>
    <t>Step 1</t>
  </si>
  <si>
    <r>
      <rPr>
        <b/>
        <sz val="10"/>
        <rFont val="Arial"/>
      </rPr>
      <t xml:space="preserve">Identify your team.
</t>
    </r>
    <r>
      <rPr>
        <sz val="10"/>
        <color rgb="FF000000"/>
        <rFont val="Arial"/>
      </rPr>
      <t xml:space="preserve">
Once you have a sense of what is in the framework, the next step is to identify your team. Who should be included as part of the assessment will depend on your goals, but generally, you'll want to think through this with a project team or department.
That is, it could be project-specific (e.g. a community surveillance project) or a team that regularly works with data (e.g. the cash assistance team). Make sure you include people responsible for the different components in the data readiness framework.</t>
    </r>
  </si>
  <si>
    <t>Step 2</t>
  </si>
  <si>
    <r>
      <rPr>
        <b/>
        <sz val="10"/>
        <rFont val="Arial"/>
      </rPr>
      <t>Reflect and score.</t>
    </r>
    <r>
      <rPr>
        <sz val="10"/>
        <color rgb="FF000000"/>
        <rFont val="Arial"/>
      </rPr>
      <t xml:space="preserve">
With your team, go through the framework and rate yourselves from 1 (does not exist) to 4 (high performance). Use the descriptions to rate yourselves as objectively as possible. Often, you'll find you may belong in two categories. If this happens, choose the level that best represents your team most of the time.
As you score yourselves, make notes as to why you chose that level. This can help you in the planning phase as you prioritize which areas to work on.</t>
    </r>
  </si>
  <si>
    <t>Step 3</t>
  </si>
  <si>
    <r>
      <rPr>
        <b/>
        <sz val="10"/>
        <rFont val="Arial"/>
      </rPr>
      <t xml:space="preserve">Review results and prioritize.
</t>
    </r>
    <r>
      <rPr>
        <sz val="10"/>
        <color rgb="FF000000"/>
        <rFont val="Arial"/>
      </rPr>
      <t xml:space="preserve">
With your final scores, review your results and see where there may be areas of improvement. This stage takes a bit more thought and creativity -- which components are essential for your project and/or department? Where is there the most room for improvement? Some additional things you may want to consider are broader organizational strategy, funding opportunities, time constraints, and how transferable they are to other teams/departments.
If you need additional help getting started, consider focusing on the priority components in the learn page.</t>
    </r>
  </si>
  <si>
    <t>Data Readiness: Framework 3.2</t>
  </si>
  <si>
    <t>Playbook - select modules</t>
  </si>
  <si>
    <t>Health</t>
  </si>
  <si>
    <t>Other Resources</t>
  </si>
  <si>
    <t>Objective</t>
  </si>
  <si>
    <t>Outcome</t>
  </si>
  <si>
    <t>#</t>
  </si>
  <si>
    <t>Output</t>
  </si>
  <si>
    <t>Level 1:
does not exist</t>
  </si>
  <si>
    <t>Level 2:
partially exists</t>
  </si>
  <si>
    <t>Level 3:
could be strengthened</t>
  </si>
  <si>
    <t>Level 4:
high performance</t>
  </si>
  <si>
    <t>Score</t>
  </si>
  <si>
    <t>Notes</t>
  </si>
  <si>
    <t>1. Data Literacy</t>
  </si>
  <si>
    <t>1.1 Data culture</t>
  </si>
  <si>
    <t>https://ssir.org/articles/entry/creating_a_data_culture
https://www.mckinsey.com/business-functions/mckinsey-analytics/our-insights/why-data-culture-matters
https://techcrunch.com/2017/06/23/five-building-blocks-of-a-data-driven-culture/</t>
  </si>
  <si>
    <t>Resource allocation</t>
  </si>
  <si>
    <t>No time or resources are allocated to data initiatives</t>
  </si>
  <si>
    <t>Leadership occasionally requests some time or resources be allocated to data initiatives, often without clear objectives and/or is limited to high-level numbers.</t>
  </si>
  <si>
    <t>Leadership frequently requests data or information for decision-making (including with some analysis), though at times without clear objectives.</t>
  </si>
  <si>
    <t>Leadership frequently requests for IM products and objectives are clearly defined and uses it for decision making.</t>
  </si>
  <si>
    <t>Leadership buy -in</t>
  </si>
  <si>
    <t>Leadership does not understand the value of using data in the work.</t>
  </si>
  <si>
    <t>Leadership sees the value of using data, but needs guidance on how it connects to their work.</t>
  </si>
  <si>
    <t>Leadership sees the value of using data and encourages data to be used on projects/teams</t>
  </si>
  <si>
    <t>Leadership advocate for and encourage the use of data in projects/teams.</t>
  </si>
  <si>
    <t>Staff engagement</t>
  </si>
  <si>
    <t>Staff do not engage with others on data-related discussions.</t>
  </si>
  <si>
    <t>Staff have previously used human/technical resources on data for their own work or understanding.</t>
  </si>
  <si>
    <t>Staff regularly use human/technical resources on data for their own work or understanding.</t>
  </si>
  <si>
    <t xml:space="preserve">Staff are part of or lead data-related working groups or informal chat groups on data. </t>
  </si>
  <si>
    <t>1.2 Data literacy</t>
  </si>
  <si>
    <t>Ability to read and understand data</t>
  </si>
  <si>
    <t>Staff often misinterpret data or cannot make sense of the information in a way that relates to their work.</t>
  </si>
  <si>
    <t>Staff have a basic understanding of data, and can conduct basic level analyses (such as summary statistics).</t>
  </si>
  <si>
    <t>Staff are able to read and understand data within the context of varying data quality (e.g. missing data).</t>
  </si>
  <si>
    <t>Staff are able to read and understand data, and extrapolate information for their programmatic or operational context.</t>
  </si>
  <si>
    <t>Data analysis and visualization skills</t>
  </si>
  <si>
    <t>Staff does not know how to do data analysis, often relying on a first read of data or not using it all</t>
  </si>
  <si>
    <t>Only basic analyses done (summing, averages)</t>
  </si>
  <si>
    <t>Team has capacity to do custom analytics to support specific requests (e.g. disaggregated data, time and regional trends)</t>
  </si>
  <si>
    <t>Advanced econometric analyses done (sub-group analysis, correlations, etc.) Analysis is contextualized</t>
  </si>
  <si>
    <t>Participant Guide: Introduction to Excel for CBS (English and French)</t>
  </si>
  <si>
    <t>Data interpretation skills</t>
  </si>
  <si>
    <t>Data users cannot use data to describe their programs</t>
  </si>
  <si>
    <t>Users can connect data with some on-the-ground activities, but may explain or use data incorrectly in the context of program management (i.e. come to different conclusions than suggested by the data)</t>
  </si>
  <si>
    <t>Users can explain what data means to others in words outside of what is presented, using a longitudinal and/or comparative understanding of the data</t>
  </si>
  <si>
    <t>Users can explain concepts like bias and other limits to data and use available data for other relevant proxies</t>
  </si>
  <si>
    <t>Technical support</t>
  </si>
  <si>
    <t>Team is working completely independently, with no support outside the immediate team.</t>
  </si>
  <si>
    <t>Team collaborates with other staff in the organization for technical assistance.</t>
  </si>
  <si>
    <t>Team has identified technical staff who can support in the event of advanced data needs</t>
  </si>
  <si>
    <t>Team is linked to wider resources of technical teams (e.g. IFRC technical working groups or Surge)</t>
  </si>
  <si>
    <t>1.3 Data ecosystem</t>
  </si>
  <si>
    <t>Awareness and linkages to technology</t>
  </si>
  <si>
    <t>Team has limited knoweldge of outside technical resources.</t>
  </si>
  <si>
    <t>The team has heard of commonly used technolgoy tools for humanitarian work.</t>
  </si>
  <si>
    <t>Teams have an understanding of humanitarian technical sectors and communities (e.g. open source communities, local technology firms, etc.)</t>
  </si>
  <si>
    <t>There is direct engagement with technical sectors and communities (e.g. open source communities, local technology firms, etc.)</t>
  </si>
  <si>
    <t>Secondary data awareness</t>
  </si>
  <si>
    <t>Team is not aware of what data is available from other governments or agencies</t>
  </si>
  <si>
    <t>There is some information on what other actors have/are collecting, through individual networks.</t>
  </si>
  <si>
    <t>The team is aware of secondary data sources, though often without formal engagement</t>
  </si>
  <si>
    <t>There are formal linkages to external data sources and where relevant</t>
  </si>
  <si>
    <t>A Framework for Strengthening Data Ecosystems to Serve Humanitarian Purposes</t>
  </si>
  <si>
    <t>Data trends and contextual awareness</t>
  </si>
  <si>
    <t>Team is not aware of any analysis of country context, trends.</t>
  </si>
  <si>
    <t>Team is plugged into key national data trends and information as relevant to the program/operations.</t>
  </si>
  <si>
    <t>Team is plugged into national data trends and information as relevant to the program/operations across multiple stakeholders and resources.</t>
  </si>
  <si>
    <t>Team anticipates country context changes and data trends and work/priorities reflect those changes</t>
  </si>
  <si>
    <t>2. Data Preparedness</t>
  </si>
  <si>
    <t>https://www.acaps.org/methodology/needs-assessments
https://www.acaps.org/methodology/analytical-thinking</t>
  </si>
  <si>
    <t>2.1 Data governance</t>
  </si>
  <si>
    <t>Data responsibility policies</t>
  </si>
  <si>
    <t>There are no data responsibility policies</t>
  </si>
  <si>
    <t>There is a draft or incomplete data responsibility policies</t>
  </si>
  <si>
    <t>There are clear data responsibility guidelines, though not widely known or used</t>
  </si>
  <si>
    <t>There are clear data responsibility guidelines, that are widely known and used</t>
  </si>
  <si>
    <t>Data management policies</t>
  </si>
  <si>
    <t>There is no data management strategy along the data pipeline. For example, there is no reference to the data cycle (data collection, analysis, reporting, etc.)</t>
  </si>
  <si>
    <t>There is a data management strategy draft with weak linkages to operations/programs. Any reference to the data cycle and collection is limited to M&amp;E and/or other minimal reporting requirements. Data management is tied to storage policies.</t>
  </si>
  <si>
    <t>There is a data management strategy for the scope of work, with strong linkages to other departments and programmatic change (e.g. response to recovery, there is a strategy to manage the data flows). There are clearly defined data requirements and processes (such as staff roles/responsibilities)</t>
  </si>
  <si>
    <t>There is a data management strategy that is aligned with long-term partner, regional, and/or global planning. There are clearly defined data requirements with consideration of most of all aspects of the data flow, including data analysis and visualization.</t>
  </si>
  <si>
    <t>http://rcmcash.org/datamanagement/</t>
  </si>
  <si>
    <t>2.2 Secondary data and access</t>
  </si>
  <si>
    <t>Secondary data sets</t>
  </si>
  <si>
    <t>No relevant secondary data has been collected or identified</t>
  </si>
  <si>
    <t>There are some secondary data sets available or identified that could be useful, however relevance and accuracy is not determined</t>
  </si>
  <si>
    <t>Most relevant secondary data sets are available and up-to-date</t>
  </si>
  <si>
    <t>Nearly all relevant secondary sources are available and up-to-date</t>
  </si>
  <si>
    <t>Secondary data collection</t>
  </si>
  <si>
    <t>Team does not have a system in place to collect secondary data for their programs or operations.</t>
  </si>
  <si>
    <t>Team is able to collect secondary data, but often in an adhoc basis.</t>
  </si>
  <si>
    <t>There are SOPs in place to ensure secondary data is available for analysis, but these are not always used.</t>
  </si>
  <si>
    <t>There are clear SOPs in place to ensure secondary data is available for analysis which are regularly used.</t>
  </si>
  <si>
    <t>2.3 Data collection methodology</t>
  </si>
  <si>
    <t>Tools and resources</t>
  </si>
  <si>
    <t>Team does not have the appropriate technology to do data collection.</t>
  </si>
  <si>
    <t>Team has some resources/access to the technology to do data collection (e.g. can borrow phones for data collection, but may be old).</t>
  </si>
  <si>
    <t>Team has all the appropriate resources/access to the technology to meet data collection needs.</t>
  </si>
  <si>
    <t>Team has all the appropriate resources/access to the technology to meet data collection needs and if there is a surge in data collection demands.</t>
  </si>
  <si>
    <t>Data questions and analysis plan</t>
  </si>
  <si>
    <t>Team has no specific questions related to data collected, suggesting no linkages to action</t>
  </si>
  <si>
    <t>Data questions are limited to summary statistics (e.g. distribution numbers).</t>
  </si>
  <si>
    <t>Data questions help answer basic context questions, as well as help understand trends and sub-group impacts.</t>
  </si>
  <si>
    <t>Data questions consider true impact of the program and external risks.</t>
  </si>
  <si>
    <t>Scope and external relevance</t>
  </si>
  <si>
    <t>Data is not regularly collected. Or data collected can be insufficient for current purpose</t>
  </si>
  <si>
    <t xml:space="preserve">Data is only collected for a single purpose (and not representative), therefore of limited use for future programming or other uses
</t>
  </si>
  <si>
    <t>There is sufficient data to conduct needed statistical analyses (i.e. it captures historical trends, has a good level of frequency, granularity, and scope) and includes other relevant sectors</t>
  </si>
  <si>
    <t>Data available includes that needed of current and future/connected programs.</t>
  </si>
  <si>
    <t>Indicators</t>
  </si>
  <si>
    <t>No standard indicators used in data collection</t>
  </si>
  <si>
    <t>Standard indicators are generally used per a broader NS Strategy</t>
  </si>
  <si>
    <t>Standard and key indicators and instituted and align with IFRC requirements. For example, indicators for gender and disability are included</t>
  </si>
  <si>
    <t>Standard and key indicators and instituted and align with IFRC requirements. In addition, team has gone throug a robust process of includign only indicators that will be used in decision making.</t>
  </si>
  <si>
    <t>Survey templates</t>
  </si>
  <si>
    <t>No predetermined data collection methodology (i.e. standard templates and surveys)</t>
  </si>
  <si>
    <t>There is a standard data collection methodology, but this often changes or is not always followed.</t>
  </si>
  <si>
    <t>There is a standard data collection methodology, which is regularly used and rarely changed.</t>
  </si>
  <si>
    <t>There is a standard data collection methodology, which is regularly used and has been standardized to fit needs of multiple users (i.e. across departments or external partners)</t>
  </si>
  <si>
    <t>Sampling</t>
  </si>
  <si>
    <t>Teams don't have an sampling strategy; whole population of interest is typically surveyed.</t>
  </si>
  <si>
    <t>Teams are able to do a basic subset of the population, but this is not statistically rigorous (e.g. randomized).</t>
  </si>
  <si>
    <t>Team has systems in place to collect data from relevant actors (e.g. considering diversity of sources and methods of getting quality data)</t>
  </si>
  <si>
    <t>Rigorous statisticall sampling methodologies are used for future analysis. For example, teams consider the sample size, cluster size, correlation estimates, impact estimates, etc.</t>
  </si>
  <si>
    <t>2.4 Data quality and format</t>
  </si>
  <si>
    <t>Data format</t>
  </si>
  <si>
    <t>Data is not formatted and cannot be immediately analyzed.  Data is often collected on paper or in multiple formats (such as email, text, phone calls, etc.).</t>
  </si>
  <si>
    <t>Data is digital but may be difficult to use (e.g. in PDFs or manually entered in Excel)</t>
  </si>
  <si>
    <t>Intermediate-level data collection instruments used (e.g. mobile data collection, online surveys)</t>
  </si>
  <si>
    <t>Data collection is automated where possible and can be linked to outside databases</t>
  </si>
  <si>
    <t>Data quality assurance processes</t>
  </si>
  <si>
    <t>There is no data-cleaning process; Data is only shared in raw format or with very slight modification</t>
  </si>
  <si>
    <t>Data cleaning is done on an adhoc basis, or is individual-specific</t>
  </si>
  <si>
    <t>There are audits on the data collected, though not necessarily on a scheduled, predetermined basis
Data quality standards in place, with a robust data collection strategy, regular quality checks and an audit strategy</t>
  </si>
  <si>
    <t>Data audits are done regularly, with automated data logic checks, internally and using secondary sources</t>
  </si>
  <si>
    <t>Metadata and other documentation</t>
  </si>
  <si>
    <t>There is no information about the data available; lacks meta-data. There is no trace of data changes</t>
  </si>
  <si>
    <t>Very basic information about information is available. Typically for single use or handover to a specific individual; briefing required.
Changes to the data may have been made without stored history of changes</t>
  </si>
  <si>
    <t>Metadata included so multiple people from outside teams can understand and use the data. There are clear identifiers for what data is changed and a system for reverting back from changes if needed</t>
  </si>
  <si>
    <t>All data is linked to relevant metadata information and has standardized indicators so it can be joined with other sources
Format is optimized for searches and analysis. Changes to data are traceable and authenticated. Additionally, metadata attached to all sources, with clarity on what stage the data is in (raw, cleaned, etc.) and with reported accuracy statistics and potential biases</t>
  </si>
  <si>
    <t>2.5 Data storage and infrastructure</t>
  </si>
  <si>
    <t>Data storage infrastructure</t>
  </si>
  <si>
    <t>Data storage systems are inadequate, with limited and/or old computer systems</t>
  </si>
  <si>
    <t>Some computers available but storage is restricted to computers or standard hard drives</t>
  </si>
  <si>
    <t>National Society is connected to a cloud-based system and/or a physical server</t>
  </si>
  <si>
    <t>Data storage systems is large enough and works with existing IT systems</t>
  </si>
  <si>
    <t>Backup</t>
  </si>
  <si>
    <t>Most of the data rests in its original form</t>
  </si>
  <si>
    <t>There are copies made of important documents (e.g. copies on a USB drive or duplicate copies)</t>
  </si>
  <si>
    <t>There are backup systems in place, or data is regularly copied and stored in multiple locations</t>
  </si>
  <si>
    <t>All data is linked to a cloud account and is backed up live</t>
  </si>
  <si>
    <t>Security</t>
  </si>
  <si>
    <t>Team does not have or use any data protection policies.</t>
  </si>
  <si>
    <t>Team considers data security for some data, adhoc basis.</t>
  </si>
  <si>
    <t>Program staff regularly complies with minimal security protocols (including password protected hard drives and documents)</t>
  </si>
  <si>
    <t>Team complies with all data security and protections for data. There is a pre-defined data retention policy and data archiving system.</t>
  </si>
  <si>
    <t>2.6 Data sharing and dissemination</t>
  </si>
  <si>
    <t>Integration</t>
  </si>
  <si>
    <t>Data is stored on individual spaces and is only accessible to that person (e.g. laptop, Drive)</t>
  </si>
  <si>
    <t>Data from different sources and departments tend to remain siloed.</t>
  </si>
  <si>
    <t>There is a pre-identified system for where data should be stored and data is well organized in the broader system.</t>
  </si>
  <si>
    <t>Data integration (including from external sources) is automated wherever possible.</t>
  </si>
  <si>
    <t>Access</t>
  </si>
  <si>
    <t>No shared access to information; data is only accessible by the creator</t>
  </si>
  <si>
    <t>Team has a shared data storage space (e.g Dropbox, shared drive), though not linked to a larger NS system. Data is accessible by more than one user, though people need to be pointed to the exact location (i.e. link to Google drive)</t>
  </si>
  <si>
    <t>Data is relatively centralized, where staff from different departments know how to access the same information and add to the system.</t>
  </si>
  <si>
    <t>Data is completely centralized and easy to access for a wide audience. Data sharing is part of formal auxiliary roles to government</t>
  </si>
  <si>
    <t>Dissemination</t>
  </si>
  <si>
    <t>Data is not commonly shared. Those who collect and use the data keep it internal to their team</t>
  </si>
  <si>
    <t>Data sharing done on a relatively adhoc basis, when asked or otherwise relies on informal relationships and knowledge sharing</t>
  </si>
  <si>
    <t>Data sharing policy is developed, where there is a pre-identified list of people who should have the data (e.g. a listserv or cluster meetings). Team makes use of relevant technologies to share data and information (e.g. communications uses Twitter)</t>
  </si>
  <si>
    <t>Advanced data sharing policy, connected with security settings so data availability can vary by person who is accessing the information with a default to open; NS is actively monitoring and adapting dissemination strategy based off of audience measurements</t>
  </si>
  <si>
    <t>3. Decision making</t>
  </si>
  <si>
    <t>3.1 Primary data</t>
  </si>
  <si>
    <t>Primary data collection</t>
  </si>
  <si>
    <t>Team is not able to manage primary data collection without external support.</t>
  </si>
  <si>
    <t>Team can do very basic data collection, often not meeting leadership demand/needs.</t>
  </si>
  <si>
    <t>Team is able to meet data collection requirements for the program or operations.</t>
  </si>
  <si>
    <t>Team is able to meet data collection requirements for the program or operations and often supports other departments/programs.</t>
  </si>
  <si>
    <t>Ongoing monitoring</t>
  </si>
  <si>
    <t>Team needs to mobilize teams (typically from trainign to data collection) for each question.</t>
  </si>
  <si>
    <t>Team has a ready-group of peopel to collect follow up data.</t>
  </si>
  <si>
    <t>Team has a system in place for ongoing data collection or monitoring.</t>
  </si>
  <si>
    <t>Team collects information passively or through technologically advanced ways to keep up with new data. (E.g. API systems, automated surveys, social media analysis.)</t>
  </si>
  <si>
    <t>3.2 Data analysis and visualizations</t>
  </si>
  <si>
    <t>Accuracy and relevancy</t>
  </si>
  <si>
    <t>Analysis is often inaccurate and can't be used for programming (if any)</t>
  </si>
  <si>
    <t>Sometimes inaccurate or irrelevant analyses conducted; different people may come up with different results when running similar statistics.</t>
  </si>
  <si>
    <t>Accurate, standardized, and relevant analysis conducted. Includes analysis typically required for the sector (e.g. vulnerabilities breakdown)</t>
  </si>
  <si>
    <t>Pre-analysis plans complete before interventions</t>
  </si>
  <si>
    <t>Timely analysis</t>
  </si>
  <si>
    <t>No analyses are conducted with data. (e.g. typically only the raw or cleaned version is used).</t>
  </si>
  <si>
    <t>Analyses only done when requested; not standardized.</t>
  </si>
  <si>
    <t>Analyses are standardized, relying on a predetermined methodology (i.e. pre-analysis plan)</t>
  </si>
  <si>
    <t>Standard analytics are pre-determined and automated and linked to action</t>
  </si>
  <si>
    <t>Presentation</t>
  </si>
  <si>
    <t>Data and/or analysis is often shared in its raw format</t>
  </si>
  <si>
    <t>Some work is done to present or visualize the data, however it is not always easy to understand</t>
  </si>
  <si>
    <t>Data is presented and/or visualized with high-level IM skills (i.e. maps, graphs, tables)</t>
  </si>
  <si>
    <t>Data is presented with high-level IM skills and is targeted to a specific audience</t>
  </si>
  <si>
    <t>3.3 Effective reporting</t>
  </si>
  <si>
    <t>Standardized format</t>
  </si>
  <si>
    <t>Team does not have any mechanisms for reporting.</t>
  </si>
  <si>
    <t>Reports have no regular format or structure.</t>
  </si>
  <si>
    <t>Reports are generally standardized (e.g. standard SitReps).</t>
  </si>
  <si>
    <t>Reports are completely standardized and audiences know what to expect from the content creators ahead of the report.</t>
  </si>
  <si>
    <t>Reporting relevance</t>
  </si>
  <si>
    <t>Reports give minimum information requirements, often basic summary counts or raw data.</t>
  </si>
  <si>
    <t>Reports are able to answer key, basic questions for leadership.</t>
  </si>
  <si>
    <t>Reports give sufficient analysis and context for next steps/actions.</t>
  </si>
  <si>
    <t>Reports are targeted and contextualized to different audiences.</t>
  </si>
  <si>
    <t>Timely reporting</t>
  </si>
  <si>
    <t>Reports are usually done after a decision has been made.</t>
  </si>
  <si>
    <t>Reports are done at the request of a decision maker.</t>
  </si>
  <si>
    <t>Reports are done in a timely basis, often before request band and ahead of any decision-making.</t>
  </si>
  <si>
    <t>Reports come in a timely manner and consistently; audiences know when to expect information.</t>
  </si>
  <si>
    <t>Effective dissemination</t>
  </si>
  <si>
    <t>Reports tend to be delayed, sometimes too late for the key audience.</t>
  </si>
  <si>
    <t>Relevant reports are made available after specific requests.</t>
  </si>
  <si>
    <t>Relevant reports, analyses, and/or visualizations reach the right audience for decision to be made in a timely manner.</t>
  </si>
  <si>
    <t>Teams are proactive in disseminating to external teams/organizations who may find the information valuable.</t>
  </si>
  <si>
    <t>3.4 Data-Driven Decision Making</t>
  </si>
  <si>
    <t>Established expected action</t>
  </si>
  <si>
    <t>Action plans are not typically linked to data. If data is available, it may be infomrative, but without clear purpose.</t>
  </si>
  <si>
    <t>Decision-makers use the data/analysis to inform a plan of action.</t>
  </si>
  <si>
    <t>There are clear policies/procedures in place to act on certain findings or analysis. (e.g. early action triggers linked to a specific action).</t>
  </si>
  <si>
    <t>Actions/triggers are directly linked to pre-defined, automated analyses.</t>
  </si>
  <si>
    <t>Decisions are tied to data</t>
  </si>
  <si>
    <t>No demonstrated interest or previous experience in using data for decision-making, preference for intuition</t>
  </si>
  <si>
    <t>Data is not referred to for programmatic decisions due to an incomplete knowledge of data available or how to use that data for decisions</t>
  </si>
  <si>
    <t>Data and information are incorporated into planning and monitoring processes, but usually advises decisions on a case-by-case basis</t>
  </si>
  <si>
    <t>Advanced knowledge of how to use data for decision-making. Pre-analysis plan (i.e. guiding principles/policies) is tied to programmatic decisions, with accountability measures to ensure”best” decisions are made using data and they are documented</t>
  </si>
  <si>
    <t>3.5 Evaluation and improvement</t>
  </si>
  <si>
    <t>Monitoring and Evaluation</t>
  </si>
  <si>
    <t>There is no relevant monitoring and evaluation plan</t>
  </si>
  <si>
    <t>There is a monitoring plan, but no evaluation plan</t>
  </si>
  <si>
    <t>There is a monitoring and evaluation plan that is well-documented and managed</t>
  </si>
  <si>
    <t>Rigorous analysis of decisions are conducted by an objective party</t>
  </si>
  <si>
    <t>Shared learnings and changes</t>
  </si>
  <si>
    <t>There is no platform to share learnings</t>
  </si>
  <si>
    <t>Learnings are shared, however they do not necessarily lead to future changes</t>
  </si>
  <si>
    <t>Learnings are shared with and across teams and are tied to future strategy</t>
  </si>
  <si>
    <t>There is an established feedback loop, where learnings feed into long-term programmatic change and are widely disseminated</t>
  </si>
  <si>
    <t>Average</t>
  </si>
  <si>
    <t>Grand Total</t>
  </si>
  <si>
    <t>IFRC Resources</t>
  </si>
  <si>
    <t>External Resources</t>
  </si>
  <si>
    <t>Health-specific</t>
  </si>
  <si>
    <t>General</t>
  </si>
  <si>
    <t>http://dataconsortium.net/</t>
  </si>
  <si>
    <t>https://www.preparecenter.org/toolkit/data-playbook-toolkit/</t>
  </si>
  <si>
    <t>Data 101 Toolkit</t>
  </si>
  <si>
    <t>https://courses.govex.academy/catalog</t>
  </si>
  <si>
    <t>Open Data Manchester training and resources</t>
  </si>
  <si>
    <t>https://rcrc-resources.org/Data_Literacy/</t>
  </si>
  <si>
    <t>https://ssir.org/articles/entry/creating_a_data_culture</t>
  </si>
  <si>
    <t>https://techcrunch.com/2017/06/23/five-building-blocks-of-a-data-driven-culture/</t>
  </si>
  <si>
    <t>https://www.mckinsey.com/business-functions/mckinsey-analytics/our-insights/why-data-culture-matters</t>
  </si>
  <si>
    <t>https://page.techsoup.org/digital-skills-center</t>
  </si>
  <si>
    <t>https://www.researchgate.net/publication/324731234_A_Framework_for_Strengthening_Data_Ecosystems_to_Serve_Humanitarian_Purposes</t>
  </si>
  <si>
    <t>https://data.humdata.org/</t>
  </si>
  <si>
    <t>https://www.acaps.org/methodology/needs-assessments</t>
  </si>
  <si>
    <t>https://www.youtube.com/c/HumanitarianDataSolutions</t>
  </si>
  <si>
    <t>Data validation and cleaning resource - Basic Excel Mini Lessons</t>
  </si>
  <si>
    <t>https://www.acaps.org/methodology/analytical-thinking</t>
  </si>
  <si>
    <t>https://databasic.io/en/</t>
  </si>
  <si>
    <t>https://ocha-dap.github.io/quick-tips-for-visualising-data</t>
  </si>
  <si>
    <t>https://www.humanitarianresponse.info/es/applications/tools/toolbox-item/infographic-and-visualization-guidance</t>
  </si>
  <si>
    <t>http://chartmaker.visualisingdata.com/</t>
  </si>
  <si>
    <t>https://www.data-to-viz.com/</t>
  </si>
  <si>
    <t>https://datavizcatalogue.com/</t>
  </si>
  <si>
    <t>Data Readiness</t>
  </si>
  <si>
    <t>A framework to assess how a NS is doing across key data readiness indicators</t>
  </si>
  <si>
    <t>Previous versions</t>
  </si>
  <si>
    <t>Previous versions of the Theory of Change</t>
  </si>
  <si>
    <t>Previous versions of the Framework</t>
  </si>
  <si>
    <t>Resources</t>
  </si>
  <si>
    <t>https://www.510.global/glossary/data-preparedness-2/</t>
  </si>
  <si>
    <t>https://humanitarian.atlassian.net/wiki/spaces/imtoolbox/overview</t>
  </si>
  <si>
    <t>https://simonbjohnson.github.io/im-tips/#/frontcover</t>
  </si>
  <si>
    <t>https://databasic.io/en/culture/</t>
  </si>
  <si>
    <t>https://centre.humdata.org/data-policy/</t>
  </si>
  <si>
    <t>https://centre.humdata.org/data-services/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</si>
</sst>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font>
      <sz val="10"/>
      <color rgb="FF000000"/>
      <name val="Arial"/>
    </font>
    <font>
      <b/>
      <sz val="14"/>
      <color rgb="FFFFFFFF"/>
      <name val="Arial"/>
    </font>
    <font>
      <sz val="10"/>
      <color rgb="FFFFFFFF"/>
      <name val="Arial"/>
    </font>
    <font>
      <i/>
      <sz val="10"/>
      <name val="Arial"/>
    </font>
    <font>
      <sz val="10"/>
      <name val="Arial"/>
    </font>
    <font>
      <b/>
      <sz val="14"/>
      <color rgb="FF000000"/>
      <name val="Calibri"/>
    </font>
    <font>
      <b/>
      <sz val="10"/>
      <color rgb="FF000000"/>
      <name val="Calibri"/>
    </font>
    <font>
      <b/>
      <i/>
      <sz val="10"/>
      <color rgb="FF000000"/>
      <name val="Calibri"/>
    </font>
    <font>
      <i/>
      <sz val="10"/>
      <color rgb="FF000000"/>
      <name val="Calibri"/>
    </font>
    <font>
      <b/>
      <sz val="10"/>
      <color rgb="FFED1B2E"/>
      <name val="Calibri"/>
    </font>
    <font>
      <b/>
      <sz val="10"/>
      <color rgb="FFCEC39C"/>
      <name val="Calibri"/>
    </font>
    <font>
      <b/>
      <sz val="10"/>
      <color rgb="FF186814"/>
      <name val="Calibri"/>
    </font>
    <font>
      <b/>
      <sz val="10"/>
      <color rgb="FF0F4E4C"/>
      <name val="Calibri"/>
    </font>
    <font>
      <u/>
      <sz val="10"/>
      <color rgb="FF0000FF"/>
      <name val="Calibri"/>
    </font>
    <font>
      <b/>
      <i/>
      <u/>
      <sz val="10"/>
      <color rgb="FF000000"/>
      <name val="Calibri"/>
    </font>
    <font>
      <sz val="10"/>
      <color rgb="FF1155CC"/>
      <name val="Calibri"/>
    </font>
    <font>
      <sz val="10"/>
      <name val="Calibri"/>
    </font>
    <font>
      <b/>
      <sz val="10"/>
      <color rgb="FFCCCCCC"/>
      <name val="Calibri"/>
    </font>
    <font>
      <b/>
      <i/>
      <sz val="10"/>
      <name val="Calibri"/>
    </font>
    <font>
      <i/>
      <sz val="10"/>
      <name val="Calibri"/>
    </font>
    <font>
      <i/>
      <u/>
      <sz val="10"/>
      <color rgb="FF0000FF"/>
      <name val="Calibri"/>
    </font>
    <font>
      <u/>
      <sz val="10"/>
      <color rgb="FF1155CC"/>
      <name val="Calibri"/>
    </font>
    <font>
      <b/>
      <i/>
      <sz val="10"/>
      <color rgb="FFCCCCCC"/>
      <name val="Calibri"/>
    </font>
    <font>
      <sz val="10"/>
      <name val="Calibri"/>
    </font>
    <font>
      <u/>
      <sz val="10"/>
      <color rgb="FF1155CC"/>
      <name val="Calibri"/>
    </font>
    <font>
      <u/>
      <sz val="10"/>
      <color rgb="FF1155CC"/>
      <name val="Calibri"/>
    </font>
    <font>
      <b/>
      <i/>
      <sz val="10"/>
      <color rgb="FFCCCCCC"/>
      <name val="Calibri"/>
    </font>
    <font>
      <b/>
      <u/>
      <sz val="10"/>
      <color rgb="FF1155CC"/>
      <name val="Calibri"/>
    </font>
    <font>
      <b/>
      <sz val="10"/>
      <color rgb="FF1155CC"/>
      <name val="Calibri"/>
    </font>
    <font>
      <u/>
      <sz val="10"/>
      <color rgb="FF1155CC"/>
      <name val="Calibri"/>
    </font>
    <font>
      <sz val="10"/>
      <color rgb="FF000000"/>
      <name val="Calibri"/>
    </font>
    <font>
      <u/>
      <sz val="10"/>
      <color rgb="FF1155CC"/>
      <name val="Calibri"/>
    </font>
    <font>
      <u/>
      <sz val="10"/>
      <color rgb="FF1155CC"/>
      <name val="Calibri"/>
    </font>
    <font>
      <b/>
      <i/>
      <u/>
      <sz val="10"/>
      <color rgb="FF000000"/>
      <name val="Calibri"/>
    </font>
    <font>
      <b/>
      <i/>
      <u/>
      <sz val="10"/>
      <color rgb="FF000000"/>
      <name val="Calibri"/>
    </font>
    <font>
      <u/>
      <sz val="10"/>
      <color rgb="FF0000FF"/>
      <name val="Calibri"/>
    </font>
    <font>
      <sz val="10"/>
      <color rgb="FF000000"/>
      <name val="Calibri"/>
    </font>
    <font>
      <u/>
      <sz val="10"/>
      <color rgb="FF0000FF"/>
      <name val="Arial"/>
    </font>
    <font>
      <u/>
      <sz val="10"/>
      <color rgb="FF1155CC"/>
      <name val="Calibri"/>
    </font>
    <font>
      <b/>
      <u/>
      <sz val="10"/>
      <color rgb="FF1155CC"/>
      <name val="Calibri"/>
    </font>
    <font>
      <u/>
      <sz val="10"/>
      <color rgb="FF1155CC"/>
      <name val="Calibri"/>
    </font>
    <font>
      <sz val="10"/>
      <color rgb="FF000000"/>
      <name val="Docs-Calibri"/>
    </font>
    <font>
      <b/>
      <i/>
      <u/>
      <sz val="10"/>
      <color rgb="FF000000"/>
      <name val="Calibri"/>
    </font>
    <font>
      <b/>
      <i/>
      <u/>
      <sz val="10"/>
      <color rgb="FF000000"/>
      <name val="Calibri"/>
    </font>
    <font>
      <i/>
      <u/>
      <sz val="10"/>
      <name val="Calibri"/>
    </font>
    <font>
      <i/>
      <u/>
      <sz val="10"/>
      <color rgb="FF0000FF"/>
      <name val="Calibri"/>
    </font>
    <font>
      <i/>
      <u/>
      <sz val="10"/>
      <name val="Calibri"/>
    </font>
    <font>
      <u/>
      <sz val="10"/>
      <color rgb="FF1155CC"/>
      <name val="Calibri"/>
    </font>
    <font>
      <u/>
      <sz val="10"/>
      <color rgb="FF1155CC"/>
      <name val="Calibri"/>
    </font>
    <font>
      <u/>
      <sz val="10"/>
      <color rgb="FF0000FF"/>
      <name val="Calibri"/>
    </font>
    <font>
      <u/>
      <sz val="10"/>
      <color rgb="FF1155CC"/>
      <name val="Calibri"/>
    </font>
    <font>
      <u/>
      <sz val="10"/>
      <color rgb="FF1155CC"/>
      <name val="Calibri"/>
    </font>
    <font>
      <u/>
      <sz val="10"/>
      <color rgb="FF1155CC"/>
      <name val="Calibri"/>
    </font>
    <font>
      <u/>
      <sz val="10"/>
      <color rgb="FF1155CC"/>
      <name val="Calibri"/>
    </font>
    <font>
      <u/>
      <sz val="10"/>
      <color rgb="FF0000FF"/>
      <name val="Calibri"/>
    </font>
    <font>
      <u/>
      <sz val="10"/>
      <color rgb="FF0000FF"/>
      <name val="Arial"/>
    </font>
    <font>
      <u/>
      <sz val="10"/>
      <color rgb="FF1155CC"/>
      <name val="Calibri"/>
    </font>
    <font>
      <u/>
      <sz val="10"/>
      <color rgb="FF0000FF"/>
      <name val="Arial"/>
    </font>
    <font>
      <u/>
      <sz val="10"/>
      <color rgb="FF000000"/>
      <name val="Calibri"/>
    </font>
    <font>
      <b/>
      <sz val="10"/>
      <name val="Calibri"/>
    </font>
    <font>
      <u/>
      <sz val="10"/>
      <color rgb="FF0000FF"/>
      <name val="Calibri"/>
    </font>
    <font>
      <u/>
      <sz val="10"/>
      <color rgb="FF0000FF"/>
      <name val="Calibri"/>
    </font>
    <font>
      <u/>
      <sz val="10"/>
      <color rgb="FF1155CC"/>
      <name val="Calibri"/>
    </font>
    <font>
      <u/>
      <sz val="10"/>
      <color rgb="FF1155CC"/>
      <name val="Calibri"/>
    </font>
    <font>
      <u/>
      <sz val="10"/>
      <color rgb="FF1155CC"/>
      <name val="Calibri"/>
    </font>
    <font>
      <u/>
      <sz val="10"/>
      <color rgb="FF1155CC"/>
      <name val="Calibri"/>
    </font>
    <font>
      <u/>
      <sz val="10"/>
      <color rgb="FF1155CC"/>
      <name val="Calibri"/>
    </font>
    <font>
      <u/>
      <sz val="10"/>
      <color rgb="FF0000FF"/>
      <name val="Calibri"/>
    </font>
    <font>
      <b/>
      <sz val="10"/>
      <name val="Arial"/>
    </font>
  </fonts>
  <fills count="6">
    <fill>
      <patternFill patternType="none"/>
    </fill>
    <fill>
      <patternFill patternType="gray125"/>
    </fill>
    <fill>
      <patternFill patternType="solid">
        <fgColor rgb="FFED1B2E"/>
        <bgColor rgb="FFED1B2E"/>
      </patternFill>
    </fill>
    <fill>
      <patternFill patternType="solid">
        <fgColor rgb="FFF3F3F3"/>
        <bgColor rgb="FFF3F3F3"/>
      </patternFill>
    </fill>
    <fill>
      <patternFill patternType="solid">
        <fgColor rgb="FFFFFFFF"/>
        <bgColor rgb="FFFFFFFF"/>
      </patternFill>
    </fill>
    <fill>
      <patternFill patternType="solid">
        <fgColor rgb="FFEFEFEF"/>
        <bgColor rgb="FFEFEFEF"/>
      </patternFill>
    </fill>
  </fills>
  <borders count="22">
    <border>
      <left/>
      <right/>
      <top/>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style="thick">
        <color rgb="FF000000"/>
      </right>
      <top/>
      <bottom style="thick">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theme="2" tint="-0.249977111117893"/>
      </left>
      <right style="thin">
        <color theme="2" tint="-0.249977111117893"/>
      </right>
      <top style="thin">
        <color theme="2" tint="-0.249977111117893"/>
      </top>
      <bottom style="thin">
        <color theme="2" tint="-0.249977111117893"/>
      </bottom>
      <diagonal/>
    </border>
  </borders>
  <cellStyleXfs count="1">
    <xf numFmtId="0" fontId="0" fillId="0" borderId="0"/>
  </cellStyleXfs>
  <cellXfs count="155">
    <xf numFmtId="0" fontId="0" fillId="0" borderId="0" xfId="0" applyFont="1" applyAlignment="1"/>
    <xf numFmtId="0" fontId="1" fillId="2" borderId="1" xfId="0" applyFont="1" applyFill="1" applyBorder="1" applyAlignment="1">
      <alignment vertical="center"/>
    </xf>
    <xf numFmtId="0" fontId="2" fillId="2" borderId="2" xfId="0" applyFont="1" applyFill="1" applyBorder="1" applyAlignment="1">
      <alignment wrapText="1"/>
    </xf>
    <xf numFmtId="0" fontId="3" fillId="3" borderId="3" xfId="0" applyFont="1" applyFill="1" applyBorder="1" applyAlignment="1">
      <alignment vertical="center"/>
    </xf>
    <xf numFmtId="0" fontId="4" fillId="3" borderId="4" xfId="0" applyFont="1" applyFill="1" applyBorder="1" applyAlignment="1">
      <alignment vertical="center" wrapText="1"/>
    </xf>
    <xf numFmtId="0" fontId="3" fillId="0" borderId="3" xfId="0" applyFont="1" applyBorder="1" applyAlignment="1">
      <alignment vertical="center"/>
    </xf>
    <xf numFmtId="0" fontId="4" fillId="0" borderId="4" xfId="0" applyFont="1" applyBorder="1" applyAlignment="1">
      <alignment vertical="center" wrapText="1"/>
    </xf>
    <xf numFmtId="0" fontId="3" fillId="3" borderId="5" xfId="0" applyFont="1" applyFill="1" applyBorder="1" applyAlignment="1">
      <alignment vertical="center"/>
    </xf>
    <xf numFmtId="0" fontId="4" fillId="3" borderId="6" xfId="0" applyFont="1" applyFill="1" applyBorder="1" applyAlignment="1">
      <alignment vertical="center" wrapText="1"/>
    </xf>
    <xf numFmtId="0" fontId="4" fillId="0" borderId="0" xfId="0" applyFont="1" applyAlignment="1">
      <alignment wrapText="1"/>
    </xf>
    <xf numFmtId="0" fontId="5" fillId="3" borderId="10" xfId="0" applyFont="1" applyFill="1" applyBorder="1" applyAlignment="1">
      <alignment horizontal="center" vertical="center"/>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xf>
    <xf numFmtId="0" fontId="7" fillId="3" borderId="8" xfId="0" applyFont="1" applyFill="1" applyBorder="1" applyAlignment="1">
      <alignment horizontal="left" vertical="center" wrapText="1"/>
    </xf>
    <xf numFmtId="0" fontId="8" fillId="3" borderId="8" xfId="0" applyFont="1" applyFill="1" applyBorder="1" applyAlignment="1">
      <alignment horizontal="left" vertical="center" wrapText="1"/>
    </xf>
    <xf numFmtId="0" fontId="9" fillId="3" borderId="8"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4" fillId="0" borderId="11" xfId="0" applyFont="1" applyBorder="1" applyAlignment="1">
      <alignment horizontal="left" vertical="center" wrapText="1"/>
    </xf>
    <xf numFmtId="0" fontId="13" fillId="0" borderId="12" xfId="0" applyFont="1" applyBorder="1" applyAlignment="1">
      <alignment horizontal="left" vertical="center" wrapText="1"/>
    </xf>
    <xf numFmtId="0" fontId="4" fillId="0" borderId="13" xfId="0" applyFont="1" applyBorder="1" applyAlignment="1">
      <alignment vertical="center"/>
    </xf>
    <xf numFmtId="0" fontId="6" fillId="3" borderId="14" xfId="0" applyFont="1" applyFill="1" applyBorder="1" applyAlignment="1">
      <alignment horizontal="left" vertical="center"/>
    </xf>
    <xf numFmtId="0" fontId="7" fillId="3" borderId="16" xfId="0" applyFont="1" applyFill="1" applyBorder="1" applyAlignment="1">
      <alignment horizontal="center" vertical="center" wrapText="1"/>
    </xf>
    <xf numFmtId="0" fontId="15" fillId="0" borderId="14" xfId="0" applyFont="1" applyBorder="1" applyAlignment="1">
      <alignment horizontal="left" vertical="center" wrapText="1"/>
    </xf>
    <xf numFmtId="0" fontId="4" fillId="0" borderId="0" xfId="0" applyFont="1" applyAlignment="1">
      <alignment vertical="center" wrapText="1"/>
    </xf>
    <xf numFmtId="0" fontId="16" fillId="0" borderId="15" xfId="0" applyFont="1" applyBorder="1" applyAlignment="1">
      <alignment horizontal="left" vertical="center"/>
    </xf>
    <xf numFmtId="0" fontId="17" fillId="4" borderId="14" xfId="0" applyFont="1" applyFill="1" applyBorder="1" applyAlignment="1">
      <alignment vertical="center"/>
    </xf>
    <xf numFmtId="0" fontId="18" fillId="3" borderId="0" xfId="0" applyFont="1" applyFill="1" applyAlignment="1">
      <alignment horizontal="left" vertical="center" wrapText="1"/>
    </xf>
    <xf numFmtId="0" fontId="19" fillId="3" borderId="0" xfId="0" applyFont="1" applyFill="1" applyAlignment="1">
      <alignment horizontal="left" vertical="center" wrapText="1"/>
    </xf>
    <xf numFmtId="0" fontId="19" fillId="3" borderId="16" xfId="0" applyFont="1" applyFill="1" applyBorder="1" applyAlignment="1">
      <alignment horizontal="center" vertical="center" wrapText="1"/>
    </xf>
    <xf numFmtId="0" fontId="21" fillId="0" borderId="14" xfId="0" applyFont="1" applyBorder="1" applyAlignment="1">
      <alignment horizontal="left" vertical="center" wrapText="1"/>
    </xf>
    <xf numFmtId="0" fontId="15" fillId="4" borderId="0" xfId="0" applyFont="1" applyFill="1" applyAlignment="1">
      <alignment vertical="center" wrapText="1"/>
    </xf>
    <xf numFmtId="0" fontId="15" fillId="4" borderId="15" xfId="0" applyFont="1" applyFill="1" applyBorder="1" applyAlignment="1">
      <alignment vertical="center"/>
    </xf>
    <xf numFmtId="0" fontId="22" fillId="0" borderId="0" xfId="0" applyFont="1" applyAlignment="1">
      <alignment horizontal="left" vertical="center" wrapText="1"/>
    </xf>
    <xf numFmtId="0" fontId="19" fillId="0" borderId="0" xfId="0" applyFont="1" applyAlignment="1">
      <alignment horizontal="left" vertical="center" wrapText="1"/>
    </xf>
    <xf numFmtId="0" fontId="18" fillId="0" borderId="0" xfId="0" applyFont="1" applyAlignment="1">
      <alignment horizontal="left" vertical="center" wrapText="1"/>
    </xf>
    <xf numFmtId="0" fontId="23" fillId="0" borderId="0" xfId="0" applyFont="1" applyAlignment="1">
      <alignmen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center" vertical="center" wrapText="1"/>
    </xf>
    <xf numFmtId="0" fontId="24" fillId="4" borderId="0" xfId="0" applyFont="1" applyFill="1" applyAlignment="1">
      <alignment vertical="center" wrapText="1"/>
    </xf>
    <xf numFmtId="0" fontId="25" fillId="0" borderId="15" xfId="0" applyFont="1" applyBorder="1" applyAlignment="1">
      <alignment vertical="center"/>
    </xf>
    <xf numFmtId="0" fontId="26" fillId="0" borderId="0" xfId="0" applyFont="1" applyAlignment="1">
      <alignment horizontal="left" vertical="center" wrapText="1"/>
    </xf>
    <xf numFmtId="0" fontId="4" fillId="0" borderId="0" xfId="0" applyFont="1" applyAlignment="1">
      <alignment horizontal="left" vertical="center"/>
    </xf>
    <xf numFmtId="0" fontId="27" fillId="0" borderId="0" xfId="0" applyFont="1" applyAlignment="1">
      <alignment vertical="center" wrapText="1"/>
    </xf>
    <xf numFmtId="0" fontId="15" fillId="0" borderId="14" xfId="0" applyFont="1" applyBorder="1" applyAlignment="1">
      <alignment horizontal="left" vertical="center" wrapText="1"/>
    </xf>
    <xf numFmtId="0" fontId="28" fillId="0" borderId="0" xfId="0" applyFont="1" applyAlignment="1">
      <alignment vertical="center" wrapText="1"/>
    </xf>
    <xf numFmtId="0" fontId="29" fillId="0" borderId="15" xfId="0" applyFont="1" applyBorder="1" applyAlignment="1">
      <alignment vertical="center"/>
    </xf>
    <xf numFmtId="0" fontId="7" fillId="3" borderId="0" xfId="0" applyFont="1" applyFill="1" applyAlignment="1">
      <alignment horizontal="left" vertical="center" wrapText="1"/>
    </xf>
    <xf numFmtId="0" fontId="15" fillId="0" borderId="15" xfId="0" applyFont="1" applyBorder="1" applyAlignment="1">
      <alignment vertical="center"/>
    </xf>
    <xf numFmtId="0" fontId="17" fillId="0" borderId="14" xfId="0" applyFont="1" applyBorder="1" applyAlignment="1">
      <alignment vertical="center"/>
    </xf>
    <xf numFmtId="0" fontId="17" fillId="0" borderId="14" xfId="0" applyFont="1" applyBorder="1" applyAlignment="1">
      <alignment horizontal="left" vertical="center" wrapText="1"/>
    </xf>
    <xf numFmtId="0" fontId="22" fillId="0" borderId="0" xfId="0" applyFont="1" applyAlignment="1">
      <alignment horizontal="left" vertical="center" wrapText="1"/>
    </xf>
    <xf numFmtId="0" fontId="15" fillId="0" borderId="14" xfId="0" applyFont="1" applyBorder="1" applyAlignment="1">
      <alignment horizontal="left" vertical="center" wrapText="1"/>
    </xf>
    <xf numFmtId="0" fontId="30" fillId="0" borderId="0" xfId="0" applyFont="1" applyAlignment="1">
      <alignment horizontal="left" vertical="center" wrapText="1"/>
    </xf>
    <xf numFmtId="0" fontId="31" fillId="0" borderId="0" xfId="0" applyFont="1" applyAlignment="1">
      <alignment vertical="center" wrapText="1"/>
    </xf>
    <xf numFmtId="0" fontId="28" fillId="0" borderId="0" xfId="0" applyFont="1" applyAlignment="1">
      <alignment horizontal="left" vertical="center" wrapText="1"/>
    </xf>
    <xf numFmtId="0" fontId="15" fillId="0" borderId="15" xfId="0" applyFont="1" applyBorder="1" applyAlignment="1">
      <alignment horizontal="left" vertical="center"/>
    </xf>
    <xf numFmtId="0" fontId="30" fillId="0" borderId="15" xfId="0" applyFont="1" applyBorder="1" applyAlignment="1">
      <alignment horizontal="left" vertical="center"/>
    </xf>
    <xf numFmtId="0" fontId="32" fillId="0" borderId="14" xfId="0" applyFont="1" applyBorder="1" applyAlignment="1">
      <alignment horizontal="left" vertical="center" wrapText="1"/>
    </xf>
    <xf numFmtId="0" fontId="34" fillId="3" borderId="16" xfId="0" applyFont="1" applyFill="1" applyBorder="1" applyAlignment="1">
      <alignment horizontal="center" vertical="center" wrapText="1"/>
    </xf>
    <xf numFmtId="0" fontId="23" fillId="0" borderId="14" xfId="0" applyFont="1" applyBorder="1" applyAlignment="1">
      <alignment horizontal="left" vertical="center" wrapText="1"/>
    </xf>
    <xf numFmtId="0" fontId="23" fillId="0" borderId="0" xfId="0" applyFont="1" applyAlignment="1">
      <alignment vertical="center" wrapText="1"/>
    </xf>
    <xf numFmtId="0" fontId="4" fillId="0" borderId="15" xfId="0" applyFont="1" applyBorder="1" applyAlignment="1">
      <alignment vertical="center"/>
    </xf>
    <xf numFmtId="0" fontId="18" fillId="3" borderId="0" xfId="0" applyFont="1" applyFill="1" applyAlignment="1">
      <alignment horizontal="left" vertical="center" wrapText="1"/>
    </xf>
    <xf numFmtId="0" fontId="35" fillId="0" borderId="15" xfId="0" applyFont="1" applyBorder="1" applyAlignment="1">
      <alignment vertical="center"/>
    </xf>
    <xf numFmtId="0" fontId="36" fillId="0" borderId="16" xfId="0" applyFont="1" applyBorder="1" applyAlignment="1">
      <alignment horizontal="center" vertical="center" wrapText="1"/>
    </xf>
    <xf numFmtId="0" fontId="37" fillId="0" borderId="0" xfId="0" applyFont="1" applyAlignment="1">
      <alignment vertical="center"/>
    </xf>
    <xf numFmtId="0" fontId="38" fillId="0" borderId="14" xfId="0" applyFont="1" applyBorder="1" applyAlignment="1">
      <alignment horizontal="left" vertical="center" wrapText="1"/>
    </xf>
    <xf numFmtId="0" fontId="39" fillId="0" borderId="0" xfId="0" applyFont="1" applyAlignment="1">
      <alignment horizontal="left" vertical="center" wrapText="1"/>
    </xf>
    <xf numFmtId="0" fontId="40" fillId="0" borderId="15" xfId="0" applyFont="1" applyBorder="1" applyAlignment="1">
      <alignment horizontal="left" vertical="center"/>
    </xf>
    <xf numFmtId="0" fontId="15" fillId="0" borderId="14" xfId="0" applyFont="1" applyBorder="1" applyAlignment="1">
      <alignment horizontal="left" vertical="center" wrapText="1"/>
    </xf>
    <xf numFmtId="0" fontId="41" fillId="4" borderId="0" xfId="0" applyFont="1" applyFill="1" applyAlignment="1">
      <alignment horizontal="left" vertical="center" wrapText="1"/>
    </xf>
    <xf numFmtId="0" fontId="6" fillId="5" borderId="14" xfId="0" applyFont="1" applyFill="1" applyBorder="1" applyAlignment="1">
      <alignment horizontal="left" vertical="center"/>
    </xf>
    <xf numFmtId="0" fontId="43" fillId="5" borderId="16" xfId="0" applyFont="1" applyFill="1" applyBorder="1" applyAlignment="1">
      <alignment horizontal="center" vertical="center" wrapText="1"/>
    </xf>
    <xf numFmtId="0" fontId="19" fillId="0" borderId="0" xfId="0" applyFont="1" applyAlignment="1">
      <alignment horizontal="left" vertical="center" wrapText="1"/>
    </xf>
    <xf numFmtId="0" fontId="16" fillId="0" borderId="16" xfId="0" applyFont="1" applyBorder="1" applyAlignment="1">
      <alignment horizontal="center" vertical="center" wrapText="1"/>
    </xf>
    <xf numFmtId="0" fontId="18"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44" fillId="3" borderId="0" xfId="0" applyFont="1" applyFill="1" applyAlignment="1">
      <alignment horizontal="left" vertical="center" wrapText="1"/>
    </xf>
    <xf numFmtId="0" fontId="46" fillId="3" borderId="16" xfId="0" applyFont="1" applyFill="1" applyBorder="1" applyAlignment="1">
      <alignment horizontal="center" vertical="center" wrapText="1"/>
    </xf>
    <xf numFmtId="0" fontId="17" fillId="0" borderId="17" xfId="0" applyFont="1" applyBorder="1" applyAlignment="1">
      <alignment horizontal="left" vertical="center" wrapText="1"/>
    </xf>
    <xf numFmtId="0" fontId="22" fillId="0" borderId="18" xfId="0" applyFont="1" applyBorder="1" applyAlignment="1">
      <alignment horizontal="left" vertical="center" wrapText="1"/>
    </xf>
    <xf numFmtId="0" fontId="19" fillId="0" borderId="18" xfId="0" applyFont="1" applyBorder="1" applyAlignment="1">
      <alignment horizontal="left" vertical="center" wrapText="1"/>
    </xf>
    <xf numFmtId="0" fontId="18" fillId="0" borderId="18" xfId="0" applyFont="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center" vertical="center" wrapText="1"/>
    </xf>
    <xf numFmtId="0" fontId="15" fillId="0" borderId="17" xfId="0" applyFont="1" applyBorder="1" applyAlignment="1">
      <alignment horizontal="left" vertical="center" wrapText="1"/>
    </xf>
    <xf numFmtId="0" fontId="28" fillId="0" borderId="18" xfId="0" applyFont="1" applyBorder="1" applyAlignment="1">
      <alignment horizontal="left" vertical="center" wrapText="1"/>
    </xf>
    <xf numFmtId="0" fontId="15" fillId="0" borderId="19" xfId="0" applyFont="1" applyBorder="1" applyAlignment="1">
      <alignment horizontal="left" vertical="center"/>
    </xf>
    <xf numFmtId="0" fontId="6" fillId="3" borderId="9" xfId="0" applyFont="1" applyFill="1" applyBorder="1" applyAlignment="1">
      <alignment horizontal="left" vertical="center" wrapText="1"/>
    </xf>
    <xf numFmtId="0" fontId="47" fillId="0" borderId="15" xfId="0" applyFont="1" applyBorder="1" applyAlignment="1">
      <alignment horizontal="left" vertical="center" wrapText="1"/>
    </xf>
    <xf numFmtId="0" fontId="16" fillId="0" borderId="12" xfId="0" applyFont="1" applyBorder="1" applyAlignment="1">
      <alignment horizontal="left" vertical="center" wrapText="1"/>
    </xf>
    <xf numFmtId="0" fontId="48" fillId="0" borderId="14" xfId="0" applyFont="1" applyBorder="1" applyAlignment="1">
      <alignment horizontal="left" vertical="center" wrapText="1"/>
    </xf>
    <xf numFmtId="0" fontId="49" fillId="0" borderId="15" xfId="0" applyFont="1" applyBorder="1" applyAlignment="1">
      <alignment horizontal="left" vertical="center" wrapText="1"/>
    </xf>
    <xf numFmtId="0" fontId="18" fillId="3" borderId="0" xfId="0" applyFont="1" applyFill="1" applyAlignment="1">
      <alignment horizontal="left" vertical="center" wrapText="1"/>
    </xf>
    <xf numFmtId="0" fontId="18" fillId="3" borderId="15" xfId="0" applyFont="1" applyFill="1" applyBorder="1" applyAlignment="1">
      <alignment horizontal="left" vertical="center" wrapText="1"/>
    </xf>
    <xf numFmtId="0" fontId="50" fillId="4" borderId="15" xfId="0" applyFont="1" applyFill="1" applyBorder="1" applyAlignment="1">
      <alignment vertical="center" wrapText="1"/>
    </xf>
    <xf numFmtId="0" fontId="51" fillId="0" borderId="15" xfId="0" applyFont="1" applyBorder="1" applyAlignment="1">
      <alignment vertical="center" wrapText="1"/>
    </xf>
    <xf numFmtId="0" fontId="15" fillId="4" borderId="0" xfId="0" applyFont="1" applyFill="1" applyAlignment="1">
      <alignment vertical="center" wrapText="1"/>
    </xf>
    <xf numFmtId="0" fontId="52" fillId="0" borderId="15" xfId="0" applyFont="1" applyBorder="1" applyAlignment="1">
      <alignment vertical="center" wrapText="1"/>
    </xf>
    <xf numFmtId="0" fontId="53" fillId="0" borderId="15" xfId="0" applyFont="1" applyBorder="1" applyAlignment="1">
      <alignment vertical="center" wrapText="1"/>
    </xf>
    <xf numFmtId="0" fontId="15" fillId="0" borderId="15" xfId="0" applyFont="1" applyBorder="1" applyAlignment="1">
      <alignment vertical="center" wrapText="1"/>
    </xf>
    <xf numFmtId="0" fontId="15" fillId="0" borderId="15" xfId="0" applyFont="1" applyBorder="1" applyAlignment="1">
      <alignment horizontal="left" vertical="center" wrapText="1"/>
    </xf>
    <xf numFmtId="0" fontId="30" fillId="0" borderId="15" xfId="0" applyFont="1" applyBorder="1" applyAlignment="1">
      <alignment horizontal="left" vertical="center" wrapText="1"/>
    </xf>
    <xf numFmtId="0" fontId="4" fillId="0" borderId="15" xfId="0" applyFont="1" applyBorder="1" applyAlignment="1">
      <alignment vertical="center" wrapText="1"/>
    </xf>
    <xf numFmtId="0" fontId="54" fillId="0" borderId="15" xfId="0" applyFont="1" applyBorder="1" applyAlignment="1">
      <alignment vertical="center" wrapText="1"/>
    </xf>
    <xf numFmtId="0" fontId="23" fillId="0" borderId="0" xfId="0" applyFont="1" applyAlignment="1">
      <alignment vertical="center" wrapText="1"/>
    </xf>
    <xf numFmtId="0" fontId="55" fillId="0" borderId="0" xfId="0" applyFont="1" applyAlignment="1">
      <alignment vertical="center" wrapText="1"/>
    </xf>
    <xf numFmtId="0" fontId="15" fillId="0" borderId="15" xfId="0" applyFont="1" applyBorder="1" applyAlignment="1">
      <alignment horizontal="left" vertical="center" wrapText="1"/>
    </xf>
    <xf numFmtId="0" fontId="56" fillId="0" borderId="15" xfId="0" applyFont="1" applyBorder="1" applyAlignment="1">
      <alignment horizontal="left" vertical="center" wrapText="1"/>
    </xf>
    <xf numFmtId="0" fontId="57" fillId="0" borderId="15" xfId="0" applyFont="1" applyBorder="1" applyAlignment="1">
      <alignment vertical="center" wrapText="1"/>
    </xf>
    <xf numFmtId="0" fontId="58" fillId="0" borderId="15" xfId="0" applyFont="1" applyBorder="1" applyAlignment="1">
      <alignment horizontal="left" vertical="center" wrapText="1"/>
    </xf>
    <xf numFmtId="0" fontId="15" fillId="0" borderId="19" xfId="0" applyFont="1" applyBorder="1" applyAlignment="1">
      <alignment horizontal="left" vertical="center" wrapText="1"/>
    </xf>
    <xf numFmtId="0" fontId="59" fillId="0" borderId="0" xfId="0" applyFont="1" applyAlignment="1">
      <alignment vertical="center"/>
    </xf>
    <xf numFmtId="0" fontId="16" fillId="0" borderId="0" xfId="0" applyFont="1" applyAlignment="1">
      <alignment vertical="center" wrapText="1"/>
    </xf>
    <xf numFmtId="0" fontId="16" fillId="0" borderId="0" xfId="0" applyFont="1"/>
    <xf numFmtId="0" fontId="16" fillId="0" borderId="0" xfId="0" applyFont="1" applyAlignment="1">
      <alignment vertical="center"/>
    </xf>
    <xf numFmtId="0" fontId="60" fillId="0" borderId="0" xfId="0" applyFont="1" applyAlignment="1">
      <alignment vertical="center" wrapText="1"/>
    </xf>
    <xf numFmtId="0" fontId="16" fillId="0" borderId="0" xfId="0" applyFont="1" applyAlignment="1">
      <alignment vertical="center"/>
    </xf>
    <xf numFmtId="0" fontId="16" fillId="0" borderId="0" xfId="0" applyFont="1" applyAlignment="1">
      <alignment vertical="center" wrapText="1"/>
    </xf>
    <xf numFmtId="0" fontId="16" fillId="0" borderId="0" xfId="0" applyFont="1" applyAlignment="1">
      <alignment vertical="center"/>
    </xf>
    <xf numFmtId="0" fontId="61" fillId="0" borderId="0" xfId="0" applyFont="1" applyAlignment="1">
      <alignment vertical="center"/>
    </xf>
    <xf numFmtId="0" fontId="15" fillId="4" borderId="0" xfId="0" applyFont="1" applyFill="1" applyAlignment="1">
      <alignment horizontal="left"/>
    </xf>
    <xf numFmtId="0" fontId="62" fillId="4" borderId="0" xfId="0" applyFont="1" applyFill="1" applyAlignment="1">
      <alignment horizontal="left"/>
    </xf>
    <xf numFmtId="0" fontId="16" fillId="0" borderId="0" xfId="0" applyFont="1" applyAlignment="1"/>
    <xf numFmtId="0" fontId="63" fillId="0" borderId="0" xfId="0" applyFont="1" applyAlignment="1">
      <alignment vertical="center"/>
    </xf>
    <xf numFmtId="0" fontId="15" fillId="4" borderId="0" xfId="0" applyFont="1" applyFill="1" applyAlignment="1">
      <alignment vertical="center"/>
    </xf>
    <xf numFmtId="0" fontId="64" fillId="4" borderId="0" xfId="0" applyFont="1" applyFill="1" applyAlignment="1">
      <alignment vertical="center"/>
    </xf>
    <xf numFmtId="0" fontId="15" fillId="4" borderId="0" xfId="0" applyFont="1" applyFill="1" applyAlignment="1">
      <alignment vertical="center"/>
    </xf>
    <xf numFmtId="0" fontId="65" fillId="4" borderId="0" xfId="0" applyFont="1" applyFill="1" applyAlignment="1">
      <alignment vertical="center"/>
    </xf>
    <xf numFmtId="0" fontId="1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0" fillId="0" borderId="21" xfId="0" applyFont="1" applyBorder="1" applyAlignment="1"/>
    <xf numFmtId="164" fontId="4" fillId="0" borderId="21" xfId="0" applyNumberFormat="1" applyFont="1" applyBorder="1"/>
    <xf numFmtId="0" fontId="45" fillId="3" borderId="0" xfId="0" applyFont="1" applyFill="1" applyAlignment="1">
      <alignment horizontal="left" vertical="center" wrapText="1"/>
    </xf>
    <xf numFmtId="0" fontId="0" fillId="0" borderId="0" xfId="0" applyFont="1" applyAlignment="1"/>
    <xf numFmtId="0" fontId="4" fillId="0" borderId="15" xfId="0" applyFont="1" applyBorder="1"/>
    <xf numFmtId="0" fontId="20" fillId="3" borderId="0" xfId="0" applyFont="1" applyFill="1" applyAlignment="1">
      <alignment horizontal="left" vertical="center" wrapText="1"/>
    </xf>
    <xf numFmtId="0" fontId="42" fillId="5" borderId="0" xfId="0" applyFont="1" applyFill="1" applyAlignment="1">
      <alignment horizontal="left" vertical="center" wrapText="1"/>
    </xf>
    <xf numFmtId="0" fontId="33" fillId="3" borderId="0" xfId="0" applyFont="1" applyFill="1" applyAlignment="1">
      <alignment horizontal="left" vertical="center" wrapText="1"/>
    </xf>
    <xf numFmtId="0" fontId="19" fillId="3" borderId="0" xfId="0" applyFont="1" applyFill="1" applyAlignment="1">
      <alignment horizontal="left" vertical="center" wrapText="1"/>
    </xf>
    <xf numFmtId="0" fontId="5" fillId="3" borderId="7" xfId="0" applyFont="1" applyFill="1" applyBorder="1" applyAlignment="1">
      <alignment horizontal="left" vertical="center"/>
    </xf>
    <xf numFmtId="0" fontId="4" fillId="0" borderId="8" xfId="0" applyFont="1" applyBorder="1"/>
    <xf numFmtId="0" fontId="4" fillId="0" borderId="9" xfId="0" applyFont="1" applyBorder="1"/>
    <xf numFmtId="0" fontId="14" fillId="3" borderId="0" xfId="0" applyFont="1" applyFill="1" applyAlignment="1">
      <alignment horizontal="left" vertical="center" wrapText="1"/>
    </xf>
    <xf numFmtId="0" fontId="18" fillId="3" borderId="0" xfId="0" applyFont="1" applyFill="1" applyAlignment="1">
      <alignment horizontal="left" vertical="center" wrapText="1"/>
    </xf>
    <xf numFmtId="0" fontId="7" fillId="3" borderId="0" xfId="0" applyFont="1" applyFill="1" applyAlignment="1">
      <alignment horizontal="left" vertical="center" wrapText="1"/>
    </xf>
  </cellXfs>
  <cellStyles count="1">
    <cellStyle name="Normal" xfId="0" builtinId="0"/>
  </cellStyles>
  <dxfs count="4">
    <dxf>
      <font>
        <b/>
        <color rgb="FFFFFFFF"/>
      </font>
      <fill>
        <patternFill patternType="solid">
          <fgColor rgb="FF0F4E4C"/>
          <bgColor rgb="FF0F4E4C"/>
        </patternFill>
      </fill>
    </dxf>
    <dxf>
      <font>
        <b/>
        <color rgb="FFFFFFFF"/>
      </font>
      <fill>
        <patternFill patternType="solid">
          <fgColor rgb="FF186814"/>
          <bgColor rgb="FF186814"/>
        </patternFill>
      </fill>
    </dxf>
    <dxf>
      <font>
        <b/>
        <color rgb="FFFFFFFF"/>
      </font>
      <fill>
        <patternFill patternType="solid">
          <fgColor rgb="FFCEC39C"/>
          <bgColor rgb="FFCEC39C"/>
        </patternFill>
      </fill>
    </dxf>
    <dxf>
      <font>
        <b/>
        <color rgb="FFFFFFFF"/>
      </font>
      <fill>
        <patternFill patternType="solid">
          <fgColor rgb="FFED1B2E"/>
          <bgColor rgb="FFED1B2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rcmcash.org/datamanagement/"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echcrunch.com/2017/06/23/five-building-blocks-of-a-data-driven-culture/" TargetMode="External"/><Relationship Id="rId13" Type="http://schemas.openxmlformats.org/officeDocument/2006/relationships/hyperlink" Target="http://rcmcash.org/datamanagement/" TargetMode="External"/><Relationship Id="rId18" Type="http://schemas.openxmlformats.org/officeDocument/2006/relationships/hyperlink" Target="https://ocha-dap.github.io/quick-tips-for-visualising-data/" TargetMode="External"/><Relationship Id="rId3" Type="http://schemas.openxmlformats.org/officeDocument/2006/relationships/hyperlink" Target="https://docs.google.com/document/d/1VbfIQ80nkaVg87ttPqH4bxsJzBROBSy1VdvOCu_hoP0/edit" TargetMode="External"/><Relationship Id="rId21" Type="http://schemas.openxmlformats.org/officeDocument/2006/relationships/hyperlink" Target="https://www.data-to-viz.com/" TargetMode="External"/><Relationship Id="rId7" Type="http://schemas.openxmlformats.org/officeDocument/2006/relationships/hyperlink" Target="https://ssir.org/articles/entry/creating_a_data_culture" TargetMode="External"/><Relationship Id="rId12" Type="http://schemas.openxmlformats.org/officeDocument/2006/relationships/hyperlink" Target="https://data.humdata.org/" TargetMode="External"/><Relationship Id="rId17" Type="http://schemas.openxmlformats.org/officeDocument/2006/relationships/hyperlink" Target="https://databasic.io/en/" TargetMode="External"/><Relationship Id="rId2" Type="http://schemas.openxmlformats.org/officeDocument/2006/relationships/hyperlink" Target="https://www.preparecenter.org/toolkit/data-playbook-toolkit/" TargetMode="External"/><Relationship Id="rId16" Type="http://schemas.openxmlformats.org/officeDocument/2006/relationships/hyperlink" Target="https://www.acaps.org/methodology/analytical-thinking" TargetMode="External"/><Relationship Id="rId20" Type="http://schemas.openxmlformats.org/officeDocument/2006/relationships/hyperlink" Target="http://chartmaker.visualisingdata.com/" TargetMode="External"/><Relationship Id="rId1" Type="http://schemas.openxmlformats.org/officeDocument/2006/relationships/hyperlink" Target="http://dataconsortium.net/" TargetMode="External"/><Relationship Id="rId6" Type="http://schemas.openxmlformats.org/officeDocument/2006/relationships/hyperlink" Target="https://rcrc-resources.org/Data_Literacy/" TargetMode="External"/><Relationship Id="rId11" Type="http://schemas.openxmlformats.org/officeDocument/2006/relationships/hyperlink" Target="https://www.researchgate.net/publication/324731234_A_Framework_for_Strengthening_Data_Ecosystems_to_Serve_Humanitarian_Purposes" TargetMode="External"/><Relationship Id="rId5" Type="http://schemas.openxmlformats.org/officeDocument/2006/relationships/hyperlink" Target="https://github.com/OpenDataManchester/training-and-resources" TargetMode="External"/><Relationship Id="rId15" Type="http://schemas.openxmlformats.org/officeDocument/2006/relationships/hyperlink" Target="https://www.youtube.com/c/HumanitarianDataSolutions" TargetMode="External"/><Relationship Id="rId10" Type="http://schemas.openxmlformats.org/officeDocument/2006/relationships/hyperlink" Target="https://page.techsoup.org/digital-skills-center" TargetMode="External"/><Relationship Id="rId19" Type="http://schemas.openxmlformats.org/officeDocument/2006/relationships/hyperlink" Target="https://www.humanitarianresponse.info/es/applications/tools/toolbox-item/infographic-and-visualization-guidance" TargetMode="External"/><Relationship Id="rId4" Type="http://schemas.openxmlformats.org/officeDocument/2006/relationships/hyperlink" Target="https://courses.govex.academy/catalog" TargetMode="External"/><Relationship Id="rId9" Type="http://schemas.openxmlformats.org/officeDocument/2006/relationships/hyperlink" Target="https://www.mckinsey.com/business-functions/mckinsey-analytics/our-insights/why-data-culture-matters" TargetMode="External"/><Relationship Id="rId14" Type="http://schemas.openxmlformats.org/officeDocument/2006/relationships/hyperlink" Target="https://www.acaps.org/methodology/needs-assessments" TargetMode="External"/><Relationship Id="rId22" Type="http://schemas.openxmlformats.org/officeDocument/2006/relationships/hyperlink" Target="https://datavizcatalogue.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simonbjohnson.github.io/im-tips/" TargetMode="External"/><Relationship Id="rId2" Type="http://schemas.openxmlformats.org/officeDocument/2006/relationships/hyperlink" Target="https://humanitarian.atlassian.net/wiki/spaces/imtoolbox/overview" TargetMode="External"/><Relationship Id="rId1" Type="http://schemas.openxmlformats.org/officeDocument/2006/relationships/hyperlink" Target="https://www.510.global/glossary/data-preparedness-2/" TargetMode="External"/><Relationship Id="rId6" Type="http://schemas.openxmlformats.org/officeDocument/2006/relationships/hyperlink" Target="https://centre.humdata.org/data-services/" TargetMode="External"/><Relationship Id="rId5" Type="http://schemas.openxmlformats.org/officeDocument/2006/relationships/hyperlink" Target="https://centre.humdata.org/data-policy/" TargetMode="External"/><Relationship Id="rId4" Type="http://schemas.openxmlformats.org/officeDocument/2006/relationships/hyperlink" Target="https://databasic.io/en/cult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workbookViewId="0"/>
  </sheetViews>
  <sheetFormatPr baseColWidth="10" defaultColWidth="14.5" defaultRowHeight="15.75" customHeight="1"/>
  <cols>
    <col min="1" max="1" width="7.83203125" customWidth="1"/>
    <col min="2" max="2" width="83.83203125" customWidth="1"/>
    <col min="3" max="4" width="14.5" hidden="1" customWidth="1"/>
    <col min="5" max="26" width="14.5" hidden="1"/>
  </cols>
  <sheetData>
    <row r="1" spans="1:2" ht="30.75" customHeight="1">
      <c r="A1" s="1" t="s">
        <v>0</v>
      </c>
      <c r="B1" s="2"/>
    </row>
    <row r="2" spans="1:2" ht="128.25" customHeight="1">
      <c r="A2" s="3" t="s">
        <v>1</v>
      </c>
      <c r="B2" s="4" t="s">
        <v>2</v>
      </c>
    </row>
    <row r="3" spans="1:2" ht="129.75" customHeight="1">
      <c r="A3" s="5" t="s">
        <v>3</v>
      </c>
      <c r="B3" s="6" t="s">
        <v>4</v>
      </c>
    </row>
    <row r="4" spans="1:2" ht="143.25" customHeight="1">
      <c r="A4" s="7" t="s">
        <v>5</v>
      </c>
      <c r="B4" s="8" t="s">
        <v>6</v>
      </c>
    </row>
    <row r="5" spans="1:2" ht="13" hidden="1">
      <c r="B5" s="9"/>
    </row>
    <row r="6" spans="1:2" ht="13" hidden="1">
      <c r="B6" s="9"/>
    </row>
    <row r="7" spans="1:2" ht="13" hidden="1">
      <c r="B7" s="9"/>
    </row>
    <row r="8" spans="1:2" ht="13" hidden="1">
      <c r="B8" s="9"/>
    </row>
    <row r="9" spans="1:2" ht="13" hidden="1">
      <c r="B9" s="9"/>
    </row>
    <row r="10" spans="1:2" ht="13" hidden="1">
      <c r="B10" s="9"/>
    </row>
    <row r="11" spans="1:2" ht="13" hidden="1">
      <c r="B11" s="9"/>
    </row>
    <row r="12" spans="1:2" ht="13" hidden="1">
      <c r="B12" s="9"/>
    </row>
    <row r="13" spans="1:2" ht="13" hidden="1">
      <c r="B13" s="9"/>
    </row>
    <row r="14" spans="1:2" ht="13" hidden="1">
      <c r="B14" s="9"/>
    </row>
    <row r="15" spans="1:2" ht="13" hidden="1">
      <c r="B15" s="9"/>
    </row>
    <row r="16" spans="1:2" ht="13" hidden="1">
      <c r="B16" s="9"/>
    </row>
    <row r="17" spans="2:2" ht="13" hidden="1">
      <c r="B17" s="9"/>
    </row>
    <row r="18" spans="2:2" ht="13" hidden="1">
      <c r="B18" s="9"/>
    </row>
    <row r="19" spans="2:2" ht="13" hidden="1">
      <c r="B19" s="9"/>
    </row>
    <row r="20" spans="2:2" ht="13" hidden="1">
      <c r="B20" s="9"/>
    </row>
    <row r="21" spans="2:2" ht="13" hidden="1">
      <c r="B21" s="9"/>
    </row>
    <row r="22" spans="2:2" ht="13" hidden="1">
      <c r="B22" s="9"/>
    </row>
    <row r="23" spans="2:2" ht="13" hidden="1">
      <c r="B23" s="9"/>
    </row>
    <row r="24" spans="2:2" ht="13" hidden="1">
      <c r="B24" s="9"/>
    </row>
    <row r="25" spans="2:2" ht="13" hidden="1">
      <c r="B25" s="9"/>
    </row>
    <row r="26" spans="2:2" ht="13" hidden="1">
      <c r="B26" s="9"/>
    </row>
    <row r="27" spans="2:2" ht="13" hidden="1">
      <c r="B27" s="9"/>
    </row>
    <row r="28" spans="2:2" ht="13" hidden="1">
      <c r="B28" s="9"/>
    </row>
    <row r="29" spans="2:2" ht="13" hidden="1">
      <c r="B29" s="9"/>
    </row>
    <row r="30" spans="2:2" ht="13" hidden="1">
      <c r="B30" s="9"/>
    </row>
    <row r="31" spans="2:2" ht="13" hidden="1">
      <c r="B31" s="9"/>
    </row>
    <row r="32" spans="2:2" ht="13" hidden="1">
      <c r="B32" s="9"/>
    </row>
    <row r="33" spans="2:2" ht="13" hidden="1">
      <c r="B33" s="9"/>
    </row>
    <row r="34" spans="2:2" ht="13" hidden="1">
      <c r="B34" s="9"/>
    </row>
    <row r="35" spans="2:2" ht="13" hidden="1">
      <c r="B35" s="9"/>
    </row>
    <row r="36" spans="2:2" ht="13" hidden="1">
      <c r="B36" s="9"/>
    </row>
    <row r="37" spans="2:2" ht="13" hidden="1">
      <c r="B37" s="9"/>
    </row>
    <row r="38" spans="2:2" ht="13" hidden="1">
      <c r="B38" s="9"/>
    </row>
    <row r="39" spans="2:2" ht="13" hidden="1">
      <c r="B39" s="9"/>
    </row>
    <row r="40" spans="2:2" ht="13" hidden="1">
      <c r="B40" s="9"/>
    </row>
    <row r="41" spans="2:2" ht="13" hidden="1">
      <c r="B41" s="9"/>
    </row>
    <row r="42" spans="2:2" ht="13" hidden="1">
      <c r="B42" s="9"/>
    </row>
    <row r="43" spans="2:2" ht="13" hidden="1">
      <c r="B43" s="9"/>
    </row>
    <row r="44" spans="2:2" ht="13" hidden="1">
      <c r="B44" s="9"/>
    </row>
    <row r="45" spans="2:2" ht="13" hidden="1">
      <c r="B45" s="9"/>
    </row>
    <row r="46" spans="2:2" ht="13" hidden="1">
      <c r="B46" s="9"/>
    </row>
    <row r="47" spans="2:2" ht="13" hidden="1">
      <c r="B47" s="9"/>
    </row>
    <row r="48" spans="2:2" ht="13" hidden="1">
      <c r="B48" s="9"/>
    </row>
    <row r="49" spans="2:2" ht="13" hidden="1">
      <c r="B49" s="9"/>
    </row>
    <row r="50" spans="2:2" ht="13" hidden="1">
      <c r="B50" s="9"/>
    </row>
    <row r="51" spans="2:2" ht="13" hidden="1">
      <c r="B51" s="9"/>
    </row>
    <row r="52" spans="2:2" ht="13" hidden="1">
      <c r="B52" s="9"/>
    </row>
    <row r="53" spans="2:2" ht="13" hidden="1">
      <c r="B53" s="9"/>
    </row>
    <row r="54" spans="2:2" ht="13" hidden="1">
      <c r="B54" s="9"/>
    </row>
    <row r="55" spans="2:2" ht="13" hidden="1">
      <c r="B55" s="9"/>
    </row>
    <row r="56" spans="2:2" ht="13" hidden="1">
      <c r="B56" s="9"/>
    </row>
    <row r="57" spans="2:2" ht="13" hidden="1">
      <c r="B57" s="9"/>
    </row>
    <row r="58" spans="2:2" ht="13" hidden="1">
      <c r="B58" s="9"/>
    </row>
    <row r="59" spans="2:2" ht="13" hidden="1">
      <c r="B59" s="9"/>
    </row>
    <row r="60" spans="2:2" ht="13" hidden="1">
      <c r="B60" s="9"/>
    </row>
    <row r="61" spans="2:2" ht="13" hidden="1">
      <c r="B61" s="9"/>
    </row>
    <row r="62" spans="2:2" ht="13" hidden="1">
      <c r="B62" s="9"/>
    </row>
    <row r="63" spans="2:2" ht="13" hidden="1">
      <c r="B63" s="9"/>
    </row>
    <row r="64" spans="2:2" ht="13" hidden="1">
      <c r="B64" s="9"/>
    </row>
    <row r="65" spans="2:2" ht="13" hidden="1">
      <c r="B65" s="9"/>
    </row>
    <row r="66" spans="2:2" ht="13" hidden="1">
      <c r="B66" s="9"/>
    </row>
    <row r="67" spans="2:2" ht="13" hidden="1">
      <c r="B67" s="9"/>
    </row>
    <row r="68" spans="2:2" ht="13" hidden="1">
      <c r="B68" s="9"/>
    </row>
    <row r="69" spans="2:2" ht="13" hidden="1">
      <c r="B69" s="9"/>
    </row>
    <row r="70" spans="2:2" ht="13" hidden="1">
      <c r="B70" s="9"/>
    </row>
    <row r="71" spans="2:2" ht="13" hidden="1">
      <c r="B71" s="9"/>
    </row>
    <row r="72" spans="2:2" ht="13" hidden="1">
      <c r="B72" s="9"/>
    </row>
    <row r="73" spans="2:2" ht="13" hidden="1">
      <c r="B73" s="9"/>
    </row>
    <row r="74" spans="2:2" ht="13" hidden="1">
      <c r="B74" s="9"/>
    </row>
    <row r="75" spans="2:2" ht="13" hidden="1">
      <c r="B75" s="9"/>
    </row>
    <row r="76" spans="2:2" ht="13" hidden="1">
      <c r="B76" s="9"/>
    </row>
    <row r="77" spans="2:2" ht="13" hidden="1">
      <c r="B77" s="9"/>
    </row>
    <row r="78" spans="2:2" ht="13" hidden="1">
      <c r="B78" s="9"/>
    </row>
    <row r="79" spans="2:2" ht="13" hidden="1">
      <c r="B79" s="9"/>
    </row>
    <row r="80" spans="2:2" ht="13" hidden="1">
      <c r="B80" s="9"/>
    </row>
    <row r="81" spans="2:2" ht="13" hidden="1">
      <c r="B81" s="9"/>
    </row>
    <row r="82" spans="2:2" ht="13" hidden="1">
      <c r="B82" s="9"/>
    </row>
    <row r="83" spans="2:2" ht="13" hidden="1">
      <c r="B83" s="9"/>
    </row>
    <row r="84" spans="2:2" ht="13" hidden="1">
      <c r="B84" s="9"/>
    </row>
    <row r="85" spans="2:2" ht="13" hidden="1">
      <c r="B85" s="9"/>
    </row>
    <row r="86" spans="2:2" ht="13" hidden="1">
      <c r="B86" s="9"/>
    </row>
    <row r="87" spans="2:2" ht="13" hidden="1">
      <c r="B87" s="9"/>
    </row>
    <row r="88" spans="2:2" ht="13" hidden="1">
      <c r="B88" s="9"/>
    </row>
    <row r="89" spans="2:2" ht="13" hidden="1">
      <c r="B89" s="9"/>
    </row>
    <row r="90" spans="2:2" ht="13" hidden="1">
      <c r="B90" s="9"/>
    </row>
    <row r="91" spans="2:2" ht="13" hidden="1">
      <c r="B91" s="9"/>
    </row>
    <row r="92" spans="2:2" ht="13" hidden="1">
      <c r="B92" s="9"/>
    </row>
    <row r="93" spans="2:2" ht="13" hidden="1">
      <c r="B93" s="9"/>
    </row>
    <row r="94" spans="2:2" ht="13" hidden="1">
      <c r="B94" s="9"/>
    </row>
    <row r="95" spans="2:2" ht="13" hidden="1">
      <c r="B95" s="9"/>
    </row>
    <row r="96" spans="2:2" ht="13" hidden="1">
      <c r="B96" s="9"/>
    </row>
    <row r="97" spans="2:2" ht="13" hidden="1">
      <c r="B97" s="9"/>
    </row>
    <row r="98" spans="2:2" ht="13" hidden="1">
      <c r="B98" s="9"/>
    </row>
    <row r="99" spans="2:2" ht="13" hidden="1">
      <c r="B99" s="9"/>
    </row>
    <row r="100" spans="2:2" ht="13" hidden="1">
      <c r="B100" s="9"/>
    </row>
    <row r="101" spans="2:2" ht="13" hidden="1">
      <c r="B101" s="9"/>
    </row>
    <row r="102" spans="2:2" ht="13" hidden="1">
      <c r="B102" s="9"/>
    </row>
    <row r="103" spans="2:2" ht="13" hidden="1">
      <c r="B103" s="9"/>
    </row>
    <row r="104" spans="2:2" ht="13" hidden="1">
      <c r="B104" s="9"/>
    </row>
    <row r="105" spans="2:2" ht="13" hidden="1">
      <c r="B105" s="9"/>
    </row>
    <row r="106" spans="2:2" ht="13" hidden="1">
      <c r="B106" s="9"/>
    </row>
    <row r="107" spans="2:2" ht="13" hidden="1">
      <c r="B107" s="9"/>
    </row>
    <row r="108" spans="2:2" ht="13" hidden="1">
      <c r="B108" s="9"/>
    </row>
    <row r="109" spans="2:2" ht="13" hidden="1">
      <c r="B109" s="9"/>
    </row>
    <row r="110" spans="2:2" ht="13" hidden="1">
      <c r="B110" s="9"/>
    </row>
    <row r="111" spans="2:2" ht="13" hidden="1">
      <c r="B111" s="9"/>
    </row>
    <row r="112" spans="2:2" ht="13" hidden="1">
      <c r="B112" s="9"/>
    </row>
    <row r="113" spans="2:2" ht="13" hidden="1">
      <c r="B113" s="9"/>
    </row>
    <row r="114" spans="2:2" ht="13" hidden="1">
      <c r="B114" s="9"/>
    </row>
    <row r="115" spans="2:2" ht="13" hidden="1">
      <c r="B115" s="9"/>
    </row>
    <row r="116" spans="2:2" ht="13" hidden="1">
      <c r="B116" s="9"/>
    </row>
    <row r="117" spans="2:2" ht="13" hidden="1">
      <c r="B117" s="9"/>
    </row>
    <row r="118" spans="2:2" ht="13" hidden="1">
      <c r="B118" s="9"/>
    </row>
    <row r="119" spans="2:2" ht="13" hidden="1">
      <c r="B119" s="9"/>
    </row>
    <row r="120" spans="2:2" ht="13" hidden="1">
      <c r="B120" s="9"/>
    </row>
    <row r="121" spans="2:2" ht="13" hidden="1">
      <c r="B121" s="9"/>
    </row>
    <row r="122" spans="2:2" ht="13" hidden="1">
      <c r="B122" s="9"/>
    </row>
    <row r="123" spans="2:2" ht="13" hidden="1">
      <c r="B123" s="9"/>
    </row>
    <row r="124" spans="2:2" ht="13" hidden="1">
      <c r="B124" s="9"/>
    </row>
    <row r="125" spans="2:2" ht="13" hidden="1">
      <c r="B125" s="9"/>
    </row>
    <row r="126" spans="2:2" ht="13" hidden="1">
      <c r="B126" s="9"/>
    </row>
    <row r="127" spans="2:2" ht="13" hidden="1">
      <c r="B127" s="9"/>
    </row>
    <row r="128" spans="2:2" ht="13" hidden="1">
      <c r="B128" s="9"/>
    </row>
    <row r="129" spans="2:2" ht="13" hidden="1">
      <c r="B129" s="9"/>
    </row>
    <row r="130" spans="2:2" ht="13" hidden="1">
      <c r="B130" s="9"/>
    </row>
    <row r="131" spans="2:2" ht="13" hidden="1">
      <c r="B131" s="9"/>
    </row>
    <row r="132" spans="2:2" ht="13" hidden="1">
      <c r="B132" s="9"/>
    </row>
    <row r="133" spans="2:2" ht="13" hidden="1">
      <c r="B133" s="9"/>
    </row>
    <row r="134" spans="2:2" ht="13" hidden="1">
      <c r="B134" s="9"/>
    </row>
    <row r="135" spans="2:2" ht="13" hidden="1">
      <c r="B135" s="9"/>
    </row>
    <row r="136" spans="2:2" ht="13" hidden="1">
      <c r="B136" s="9"/>
    </row>
    <row r="137" spans="2:2" ht="13" hidden="1">
      <c r="B137" s="9"/>
    </row>
    <row r="138" spans="2:2" ht="13" hidden="1">
      <c r="B138" s="9"/>
    </row>
    <row r="139" spans="2:2" ht="13" hidden="1">
      <c r="B139" s="9"/>
    </row>
    <row r="140" spans="2:2" ht="13" hidden="1">
      <c r="B140" s="9"/>
    </row>
    <row r="141" spans="2:2" ht="13" hidden="1">
      <c r="B141" s="9"/>
    </row>
    <row r="142" spans="2:2" ht="13" hidden="1">
      <c r="B142" s="9"/>
    </row>
    <row r="143" spans="2:2" ht="13" hidden="1">
      <c r="B143" s="9"/>
    </row>
    <row r="144" spans="2:2" ht="13" hidden="1">
      <c r="B144" s="9"/>
    </row>
    <row r="145" spans="2:2" ht="13" hidden="1">
      <c r="B145" s="9"/>
    </row>
    <row r="146" spans="2:2" ht="13" hidden="1">
      <c r="B146" s="9"/>
    </row>
    <row r="147" spans="2:2" ht="13" hidden="1">
      <c r="B147" s="9"/>
    </row>
    <row r="148" spans="2:2" ht="13" hidden="1">
      <c r="B148" s="9"/>
    </row>
    <row r="149" spans="2:2" ht="13" hidden="1">
      <c r="B149" s="9"/>
    </row>
    <row r="150" spans="2:2" ht="13" hidden="1">
      <c r="B150" s="9"/>
    </row>
    <row r="151" spans="2:2" ht="13" hidden="1">
      <c r="B151" s="9"/>
    </row>
    <row r="152" spans="2:2" ht="13" hidden="1">
      <c r="B152" s="9"/>
    </row>
    <row r="153" spans="2:2" ht="13" hidden="1">
      <c r="B153" s="9"/>
    </row>
    <row r="154" spans="2:2" ht="13" hidden="1">
      <c r="B154" s="9"/>
    </row>
    <row r="155" spans="2:2" ht="13" hidden="1">
      <c r="B155" s="9"/>
    </row>
    <row r="156" spans="2:2" ht="13" hidden="1">
      <c r="B156" s="9"/>
    </row>
    <row r="157" spans="2:2" ht="13" hidden="1">
      <c r="B157" s="9"/>
    </row>
    <row r="158" spans="2:2" ht="13" hidden="1">
      <c r="B158" s="9"/>
    </row>
    <row r="159" spans="2:2" ht="13" hidden="1">
      <c r="B159" s="9"/>
    </row>
    <row r="160" spans="2:2" ht="13" hidden="1">
      <c r="B160" s="9"/>
    </row>
    <row r="161" spans="2:2" ht="13" hidden="1">
      <c r="B161" s="9"/>
    </row>
    <row r="162" spans="2:2" ht="13" hidden="1">
      <c r="B162" s="9"/>
    </row>
    <row r="163" spans="2:2" ht="13" hidden="1">
      <c r="B163" s="9"/>
    </row>
    <row r="164" spans="2:2" ht="13" hidden="1">
      <c r="B164" s="9"/>
    </row>
    <row r="165" spans="2:2" ht="13" hidden="1">
      <c r="B165" s="9"/>
    </row>
    <row r="166" spans="2:2" ht="13" hidden="1">
      <c r="B166" s="9"/>
    </row>
    <row r="167" spans="2:2" ht="13" hidden="1">
      <c r="B167" s="9"/>
    </row>
    <row r="168" spans="2:2" ht="13" hidden="1">
      <c r="B168" s="9"/>
    </row>
    <row r="169" spans="2:2" ht="13" hidden="1">
      <c r="B169" s="9"/>
    </row>
    <row r="170" spans="2:2" ht="13" hidden="1">
      <c r="B170" s="9"/>
    </row>
    <row r="171" spans="2:2" ht="13" hidden="1">
      <c r="B171" s="9"/>
    </row>
    <row r="172" spans="2:2" ht="13" hidden="1">
      <c r="B172" s="9"/>
    </row>
    <row r="173" spans="2:2" ht="13" hidden="1">
      <c r="B173" s="9"/>
    </row>
    <row r="174" spans="2:2" ht="13" hidden="1">
      <c r="B174" s="9"/>
    </row>
    <row r="175" spans="2:2" ht="13" hidden="1">
      <c r="B175" s="9"/>
    </row>
    <row r="176" spans="2:2" ht="13" hidden="1">
      <c r="B176" s="9"/>
    </row>
    <row r="177" spans="2:2" ht="13" hidden="1">
      <c r="B177" s="9"/>
    </row>
    <row r="178" spans="2:2" ht="13" hidden="1">
      <c r="B178" s="9"/>
    </row>
    <row r="179" spans="2:2" ht="13" hidden="1">
      <c r="B179" s="9"/>
    </row>
    <row r="180" spans="2:2" ht="13" hidden="1">
      <c r="B180" s="9"/>
    </row>
    <row r="181" spans="2:2" ht="13" hidden="1">
      <c r="B181" s="9"/>
    </row>
    <row r="182" spans="2:2" ht="13" hidden="1">
      <c r="B182" s="9"/>
    </row>
    <row r="183" spans="2:2" ht="13" hidden="1">
      <c r="B183" s="9"/>
    </row>
    <row r="184" spans="2:2" ht="13" hidden="1">
      <c r="B184" s="9"/>
    </row>
    <row r="185" spans="2:2" ht="13" hidden="1">
      <c r="B185" s="9"/>
    </row>
    <row r="186" spans="2:2" ht="13" hidden="1">
      <c r="B186" s="9"/>
    </row>
    <row r="187" spans="2:2" ht="13" hidden="1">
      <c r="B187" s="9"/>
    </row>
    <row r="188" spans="2:2" ht="13" hidden="1">
      <c r="B188" s="9"/>
    </row>
    <row r="189" spans="2:2" ht="13" hidden="1">
      <c r="B189" s="9"/>
    </row>
    <row r="190" spans="2:2" ht="13" hidden="1">
      <c r="B190" s="9"/>
    </row>
    <row r="191" spans="2:2" ht="13" hidden="1">
      <c r="B191" s="9"/>
    </row>
    <row r="192" spans="2:2" ht="13" hidden="1">
      <c r="B192" s="9"/>
    </row>
    <row r="193" spans="2:2" ht="13" hidden="1">
      <c r="B193" s="9"/>
    </row>
    <row r="194" spans="2:2" ht="13" hidden="1">
      <c r="B194" s="9"/>
    </row>
    <row r="195" spans="2:2" ht="13" hidden="1">
      <c r="B195" s="9"/>
    </row>
    <row r="196" spans="2:2" ht="13" hidden="1">
      <c r="B196" s="9"/>
    </row>
    <row r="197" spans="2:2" ht="13" hidden="1">
      <c r="B197" s="9"/>
    </row>
    <row r="198" spans="2:2" ht="13" hidden="1">
      <c r="B198" s="9"/>
    </row>
    <row r="199" spans="2:2" ht="13" hidden="1">
      <c r="B199" s="9"/>
    </row>
    <row r="200" spans="2:2" ht="13" hidden="1">
      <c r="B200" s="9"/>
    </row>
    <row r="201" spans="2:2" ht="13" hidden="1">
      <c r="B201" s="9"/>
    </row>
    <row r="202" spans="2:2" ht="13" hidden="1">
      <c r="B202" s="9"/>
    </row>
    <row r="203" spans="2:2" ht="13" hidden="1">
      <c r="B203" s="9"/>
    </row>
    <row r="204" spans="2:2" ht="13" hidden="1">
      <c r="B204" s="9"/>
    </row>
    <row r="205" spans="2:2" ht="13" hidden="1">
      <c r="B205" s="9"/>
    </row>
    <row r="206" spans="2:2" ht="13" hidden="1">
      <c r="B206" s="9"/>
    </row>
    <row r="207" spans="2:2" ht="13" hidden="1">
      <c r="B207" s="9"/>
    </row>
    <row r="208" spans="2:2" ht="13" hidden="1">
      <c r="B208" s="9"/>
    </row>
    <row r="209" spans="2:2" ht="13" hidden="1">
      <c r="B209" s="9"/>
    </row>
    <row r="210" spans="2:2" ht="13" hidden="1">
      <c r="B210" s="9"/>
    </row>
    <row r="211" spans="2:2" ht="13" hidden="1">
      <c r="B211" s="9"/>
    </row>
    <row r="212" spans="2:2" ht="13" hidden="1">
      <c r="B212" s="9"/>
    </row>
    <row r="213" spans="2:2" ht="13" hidden="1">
      <c r="B213" s="9"/>
    </row>
    <row r="214" spans="2:2" ht="13" hidden="1">
      <c r="B214" s="9"/>
    </row>
    <row r="215" spans="2:2" ht="13" hidden="1">
      <c r="B215" s="9"/>
    </row>
    <row r="216" spans="2:2" ht="13" hidden="1">
      <c r="B216" s="9"/>
    </row>
    <row r="217" spans="2:2" ht="13" hidden="1">
      <c r="B217" s="9"/>
    </row>
    <row r="218" spans="2:2" ht="13" hidden="1">
      <c r="B218" s="9"/>
    </row>
    <row r="219" spans="2:2" ht="13" hidden="1">
      <c r="B219" s="9"/>
    </row>
    <row r="220" spans="2:2" ht="13" hidden="1">
      <c r="B220" s="9"/>
    </row>
    <row r="221" spans="2:2" ht="13" hidden="1">
      <c r="B221" s="9"/>
    </row>
    <row r="222" spans="2:2" ht="13" hidden="1">
      <c r="B222" s="9"/>
    </row>
    <row r="223" spans="2:2" ht="13" hidden="1">
      <c r="B223" s="9"/>
    </row>
    <row r="224" spans="2:2" ht="13" hidden="1">
      <c r="B224" s="9"/>
    </row>
    <row r="225" spans="2:2" ht="13" hidden="1">
      <c r="B225" s="9"/>
    </row>
    <row r="226" spans="2:2" ht="13" hidden="1">
      <c r="B226" s="9"/>
    </row>
    <row r="227" spans="2:2" ht="13" hidden="1">
      <c r="B227" s="9"/>
    </row>
    <row r="228" spans="2:2" ht="13" hidden="1">
      <c r="B228" s="9"/>
    </row>
    <row r="229" spans="2:2" ht="13" hidden="1">
      <c r="B229" s="9"/>
    </row>
    <row r="230" spans="2:2" ht="13" hidden="1">
      <c r="B230" s="9"/>
    </row>
    <row r="231" spans="2:2" ht="13" hidden="1">
      <c r="B231" s="9"/>
    </row>
    <row r="232" spans="2:2" ht="13" hidden="1">
      <c r="B232" s="9"/>
    </row>
    <row r="233" spans="2:2" ht="13" hidden="1">
      <c r="B233" s="9"/>
    </row>
    <row r="234" spans="2:2" ht="13" hidden="1">
      <c r="B234" s="9"/>
    </row>
    <row r="235" spans="2:2" ht="13" hidden="1">
      <c r="B235" s="9"/>
    </row>
    <row r="236" spans="2:2" ht="13" hidden="1">
      <c r="B236" s="9"/>
    </row>
    <row r="237" spans="2:2" ht="13" hidden="1">
      <c r="B237" s="9"/>
    </row>
    <row r="238" spans="2:2" ht="13" hidden="1">
      <c r="B238" s="9"/>
    </row>
    <row r="239" spans="2:2" ht="13" hidden="1">
      <c r="B239" s="9"/>
    </row>
    <row r="240" spans="2:2" ht="13" hidden="1">
      <c r="B240" s="9"/>
    </row>
    <row r="241" spans="2:2" ht="13" hidden="1">
      <c r="B241" s="9"/>
    </row>
    <row r="242" spans="2:2" ht="13" hidden="1">
      <c r="B242" s="9"/>
    </row>
    <row r="243" spans="2:2" ht="13" hidden="1">
      <c r="B243" s="9"/>
    </row>
    <row r="244" spans="2:2" ht="13" hidden="1">
      <c r="B244" s="9"/>
    </row>
    <row r="245" spans="2:2" ht="13" hidden="1">
      <c r="B245" s="9"/>
    </row>
    <row r="246" spans="2:2" ht="13" hidden="1">
      <c r="B246" s="9"/>
    </row>
    <row r="247" spans="2:2" ht="13" hidden="1">
      <c r="B247" s="9"/>
    </row>
    <row r="248" spans="2:2" ht="13" hidden="1">
      <c r="B248" s="9"/>
    </row>
    <row r="249" spans="2:2" ht="13" hidden="1">
      <c r="B249" s="9"/>
    </row>
    <row r="250" spans="2:2" ht="13" hidden="1">
      <c r="B250" s="9"/>
    </row>
    <row r="251" spans="2:2" ht="13" hidden="1">
      <c r="B251" s="9"/>
    </row>
    <row r="252" spans="2:2" ht="13" hidden="1">
      <c r="B252" s="9"/>
    </row>
    <row r="253" spans="2:2" ht="13" hidden="1">
      <c r="B253" s="9"/>
    </row>
    <row r="254" spans="2:2" ht="13" hidden="1">
      <c r="B254" s="9"/>
    </row>
    <row r="255" spans="2:2" ht="13" hidden="1">
      <c r="B255" s="9"/>
    </row>
    <row r="256" spans="2:2" ht="13" hidden="1">
      <c r="B256" s="9"/>
    </row>
    <row r="257" spans="2:2" ht="13" hidden="1">
      <c r="B257" s="9"/>
    </row>
    <row r="258" spans="2:2" ht="13" hidden="1">
      <c r="B258" s="9"/>
    </row>
    <row r="259" spans="2:2" ht="13" hidden="1">
      <c r="B259" s="9"/>
    </row>
    <row r="260" spans="2:2" ht="13" hidden="1">
      <c r="B260" s="9"/>
    </row>
    <row r="261" spans="2:2" ht="13" hidden="1">
      <c r="B261" s="9"/>
    </row>
    <row r="262" spans="2:2" ht="13" hidden="1">
      <c r="B262" s="9"/>
    </row>
    <row r="263" spans="2:2" ht="13" hidden="1">
      <c r="B263" s="9"/>
    </row>
    <row r="264" spans="2:2" ht="13" hidden="1">
      <c r="B264" s="9"/>
    </row>
    <row r="265" spans="2:2" ht="13" hidden="1">
      <c r="B265" s="9"/>
    </row>
    <row r="266" spans="2:2" ht="13" hidden="1">
      <c r="B266" s="9"/>
    </row>
    <row r="267" spans="2:2" ht="13" hidden="1">
      <c r="B267" s="9"/>
    </row>
    <row r="268" spans="2:2" ht="13" hidden="1">
      <c r="B268" s="9"/>
    </row>
    <row r="269" spans="2:2" ht="13" hidden="1">
      <c r="B269" s="9"/>
    </row>
    <row r="270" spans="2:2" ht="13" hidden="1">
      <c r="B270" s="9"/>
    </row>
    <row r="271" spans="2:2" ht="13" hidden="1">
      <c r="B271" s="9"/>
    </row>
    <row r="272" spans="2:2" ht="13" hidden="1">
      <c r="B272" s="9"/>
    </row>
    <row r="273" spans="2:2" ht="13" hidden="1">
      <c r="B273" s="9"/>
    </row>
    <row r="274" spans="2:2" ht="13" hidden="1">
      <c r="B274" s="9"/>
    </row>
    <row r="275" spans="2:2" ht="13" hidden="1">
      <c r="B275" s="9"/>
    </row>
    <row r="276" spans="2:2" ht="13" hidden="1">
      <c r="B276" s="9"/>
    </row>
    <row r="277" spans="2:2" ht="13" hidden="1">
      <c r="B277" s="9"/>
    </row>
    <row r="278" spans="2:2" ht="13" hidden="1">
      <c r="B278" s="9"/>
    </row>
    <row r="279" spans="2:2" ht="13" hidden="1">
      <c r="B279" s="9"/>
    </row>
    <row r="280" spans="2:2" ht="13" hidden="1">
      <c r="B280" s="9"/>
    </row>
    <row r="281" spans="2:2" ht="13" hidden="1">
      <c r="B281" s="9"/>
    </row>
    <row r="282" spans="2:2" ht="13" hidden="1">
      <c r="B282" s="9"/>
    </row>
    <row r="283" spans="2:2" ht="13" hidden="1">
      <c r="B283" s="9"/>
    </row>
    <row r="284" spans="2:2" ht="13" hidden="1">
      <c r="B284" s="9"/>
    </row>
    <row r="285" spans="2:2" ht="13" hidden="1">
      <c r="B285" s="9"/>
    </row>
    <row r="286" spans="2:2" ht="13" hidden="1">
      <c r="B286" s="9"/>
    </row>
    <row r="287" spans="2:2" ht="13" hidden="1">
      <c r="B287" s="9"/>
    </row>
    <row r="288" spans="2:2" ht="13" hidden="1">
      <c r="B288" s="9"/>
    </row>
    <row r="289" spans="2:2" ht="13" hidden="1">
      <c r="B289" s="9"/>
    </row>
    <row r="290" spans="2:2" ht="13" hidden="1">
      <c r="B290" s="9"/>
    </row>
    <row r="291" spans="2:2" ht="13" hidden="1">
      <c r="B291" s="9"/>
    </row>
    <row r="292" spans="2:2" ht="13" hidden="1">
      <c r="B292" s="9"/>
    </row>
    <row r="293" spans="2:2" ht="13" hidden="1">
      <c r="B293" s="9"/>
    </row>
    <row r="294" spans="2:2" ht="13" hidden="1">
      <c r="B294" s="9"/>
    </row>
    <row r="295" spans="2:2" ht="13" hidden="1">
      <c r="B295" s="9"/>
    </row>
    <row r="296" spans="2:2" ht="13" hidden="1">
      <c r="B296" s="9"/>
    </row>
    <row r="297" spans="2:2" ht="13" hidden="1">
      <c r="B297" s="9"/>
    </row>
    <row r="298" spans="2:2" ht="13" hidden="1">
      <c r="B298" s="9"/>
    </row>
    <row r="299" spans="2:2" ht="13" hidden="1">
      <c r="B299" s="9"/>
    </row>
    <row r="300" spans="2:2" ht="13" hidden="1">
      <c r="B300" s="9"/>
    </row>
    <row r="301" spans="2:2" ht="13" hidden="1">
      <c r="B301" s="9"/>
    </row>
    <row r="302" spans="2:2" ht="13" hidden="1">
      <c r="B302" s="9"/>
    </row>
    <row r="303" spans="2:2" ht="13" hidden="1">
      <c r="B303" s="9"/>
    </row>
    <row r="304" spans="2:2" ht="13" hidden="1">
      <c r="B304" s="9"/>
    </row>
    <row r="305" spans="2:2" ht="13" hidden="1">
      <c r="B305" s="9"/>
    </row>
    <row r="306" spans="2:2" ht="13" hidden="1">
      <c r="B306" s="9"/>
    </row>
    <row r="307" spans="2:2" ht="13" hidden="1">
      <c r="B307" s="9"/>
    </row>
    <row r="308" spans="2:2" ht="13" hidden="1">
      <c r="B308" s="9"/>
    </row>
    <row r="309" spans="2:2" ht="13" hidden="1">
      <c r="B309" s="9"/>
    </row>
    <row r="310" spans="2:2" ht="13" hidden="1">
      <c r="B310" s="9"/>
    </row>
    <row r="311" spans="2:2" ht="13" hidden="1">
      <c r="B311" s="9"/>
    </row>
    <row r="312" spans="2:2" ht="13" hidden="1">
      <c r="B312" s="9"/>
    </row>
    <row r="313" spans="2:2" ht="13" hidden="1">
      <c r="B313" s="9"/>
    </row>
    <row r="314" spans="2:2" ht="13" hidden="1">
      <c r="B314" s="9"/>
    </row>
    <row r="315" spans="2:2" ht="13" hidden="1">
      <c r="B315" s="9"/>
    </row>
    <row r="316" spans="2:2" ht="13" hidden="1">
      <c r="B316" s="9"/>
    </row>
    <row r="317" spans="2:2" ht="13" hidden="1">
      <c r="B317" s="9"/>
    </row>
    <row r="318" spans="2:2" ht="13" hidden="1">
      <c r="B318" s="9"/>
    </row>
    <row r="319" spans="2:2" ht="13" hidden="1">
      <c r="B319" s="9"/>
    </row>
    <row r="320" spans="2:2" ht="13" hidden="1">
      <c r="B320" s="9"/>
    </row>
    <row r="321" spans="2:2" ht="13" hidden="1">
      <c r="B321" s="9"/>
    </row>
    <row r="322" spans="2:2" ht="13" hidden="1">
      <c r="B322" s="9"/>
    </row>
    <row r="323" spans="2:2" ht="13" hidden="1">
      <c r="B323" s="9"/>
    </row>
    <row r="324" spans="2:2" ht="13" hidden="1">
      <c r="B324" s="9"/>
    </row>
    <row r="325" spans="2:2" ht="13" hidden="1">
      <c r="B325" s="9"/>
    </row>
    <row r="326" spans="2:2" ht="13" hidden="1">
      <c r="B326" s="9"/>
    </row>
    <row r="327" spans="2:2" ht="13" hidden="1">
      <c r="B327" s="9"/>
    </row>
    <row r="328" spans="2:2" ht="13" hidden="1">
      <c r="B328" s="9"/>
    </row>
    <row r="329" spans="2:2" ht="13" hidden="1">
      <c r="B329" s="9"/>
    </row>
    <row r="330" spans="2:2" ht="13" hidden="1">
      <c r="B330" s="9"/>
    </row>
    <row r="331" spans="2:2" ht="13" hidden="1">
      <c r="B331" s="9"/>
    </row>
    <row r="332" spans="2:2" ht="13" hidden="1">
      <c r="B332" s="9"/>
    </row>
    <row r="333" spans="2:2" ht="13" hidden="1">
      <c r="B333" s="9"/>
    </row>
    <row r="334" spans="2:2" ht="13" hidden="1">
      <c r="B334" s="9"/>
    </row>
    <row r="335" spans="2:2" ht="13" hidden="1">
      <c r="B335" s="9"/>
    </row>
    <row r="336" spans="2:2" ht="13" hidden="1">
      <c r="B336" s="9"/>
    </row>
    <row r="337" spans="2:2" ht="13" hidden="1">
      <c r="B337" s="9"/>
    </row>
    <row r="338" spans="2:2" ht="13" hidden="1">
      <c r="B338" s="9"/>
    </row>
    <row r="339" spans="2:2" ht="13" hidden="1">
      <c r="B339" s="9"/>
    </row>
    <row r="340" spans="2:2" ht="13" hidden="1">
      <c r="B340" s="9"/>
    </row>
    <row r="341" spans="2:2" ht="13" hidden="1">
      <c r="B341" s="9"/>
    </row>
    <row r="342" spans="2:2" ht="13" hidden="1">
      <c r="B342" s="9"/>
    </row>
    <row r="343" spans="2:2" ht="13" hidden="1">
      <c r="B343" s="9"/>
    </row>
    <row r="344" spans="2:2" ht="13" hidden="1">
      <c r="B344" s="9"/>
    </row>
    <row r="345" spans="2:2" ht="13" hidden="1">
      <c r="B345" s="9"/>
    </row>
    <row r="346" spans="2:2" ht="13" hidden="1">
      <c r="B346" s="9"/>
    </row>
    <row r="347" spans="2:2" ht="13" hidden="1">
      <c r="B347" s="9"/>
    </row>
    <row r="348" spans="2:2" ht="13" hidden="1">
      <c r="B348" s="9"/>
    </row>
    <row r="349" spans="2:2" ht="13" hidden="1">
      <c r="B349" s="9"/>
    </row>
    <row r="350" spans="2:2" ht="13" hidden="1">
      <c r="B350" s="9"/>
    </row>
    <row r="351" spans="2:2" ht="13" hidden="1">
      <c r="B351" s="9"/>
    </row>
    <row r="352" spans="2:2" ht="13" hidden="1">
      <c r="B352" s="9"/>
    </row>
    <row r="353" spans="2:2" ht="13" hidden="1">
      <c r="B353" s="9"/>
    </row>
    <row r="354" spans="2:2" ht="13" hidden="1">
      <c r="B354" s="9"/>
    </row>
    <row r="355" spans="2:2" ht="13" hidden="1">
      <c r="B355" s="9"/>
    </row>
    <row r="356" spans="2:2" ht="13" hidden="1">
      <c r="B356" s="9"/>
    </row>
    <row r="357" spans="2:2" ht="13" hidden="1">
      <c r="B357" s="9"/>
    </row>
    <row r="358" spans="2:2" ht="13" hidden="1">
      <c r="B358" s="9"/>
    </row>
    <row r="359" spans="2:2" ht="13" hidden="1">
      <c r="B359" s="9"/>
    </row>
    <row r="360" spans="2:2" ht="13" hidden="1">
      <c r="B360" s="9"/>
    </row>
    <row r="361" spans="2:2" ht="13" hidden="1">
      <c r="B361" s="9"/>
    </row>
    <row r="362" spans="2:2" ht="13" hidden="1">
      <c r="B362" s="9"/>
    </row>
    <row r="363" spans="2:2" ht="13" hidden="1">
      <c r="B363" s="9"/>
    </row>
    <row r="364" spans="2:2" ht="13" hidden="1">
      <c r="B364" s="9"/>
    </row>
    <row r="365" spans="2:2" ht="13" hidden="1">
      <c r="B365" s="9"/>
    </row>
    <row r="366" spans="2:2" ht="13" hidden="1">
      <c r="B366" s="9"/>
    </row>
    <row r="367" spans="2:2" ht="13" hidden="1">
      <c r="B367" s="9"/>
    </row>
    <row r="368" spans="2:2" ht="13" hidden="1">
      <c r="B368" s="9"/>
    </row>
    <row r="369" spans="2:2" ht="13" hidden="1">
      <c r="B369" s="9"/>
    </row>
    <row r="370" spans="2:2" ht="13" hidden="1">
      <c r="B370" s="9"/>
    </row>
    <row r="371" spans="2:2" ht="13" hidden="1">
      <c r="B371" s="9"/>
    </row>
    <row r="372" spans="2:2" ht="13" hidden="1">
      <c r="B372" s="9"/>
    </row>
    <row r="373" spans="2:2" ht="13" hidden="1">
      <c r="B373" s="9"/>
    </row>
    <row r="374" spans="2:2" ht="13" hidden="1">
      <c r="B374" s="9"/>
    </row>
    <row r="375" spans="2:2" ht="13" hidden="1">
      <c r="B375" s="9"/>
    </row>
    <row r="376" spans="2:2" ht="13" hidden="1">
      <c r="B376" s="9"/>
    </row>
    <row r="377" spans="2:2" ht="13" hidden="1">
      <c r="B377" s="9"/>
    </row>
    <row r="378" spans="2:2" ht="13" hidden="1">
      <c r="B378" s="9"/>
    </row>
    <row r="379" spans="2:2" ht="13" hidden="1">
      <c r="B379" s="9"/>
    </row>
    <row r="380" spans="2:2" ht="13" hidden="1">
      <c r="B380" s="9"/>
    </row>
    <row r="381" spans="2:2" ht="13" hidden="1">
      <c r="B381" s="9"/>
    </row>
    <row r="382" spans="2:2" ht="13" hidden="1">
      <c r="B382" s="9"/>
    </row>
    <row r="383" spans="2:2" ht="13" hidden="1">
      <c r="B383" s="9"/>
    </row>
    <row r="384" spans="2:2" ht="13" hidden="1">
      <c r="B384" s="9"/>
    </row>
    <row r="385" spans="2:2" ht="13" hidden="1">
      <c r="B385" s="9"/>
    </row>
    <row r="386" spans="2:2" ht="13" hidden="1">
      <c r="B386" s="9"/>
    </row>
    <row r="387" spans="2:2" ht="13" hidden="1">
      <c r="B387" s="9"/>
    </row>
    <row r="388" spans="2:2" ht="13" hidden="1">
      <c r="B388" s="9"/>
    </row>
    <row r="389" spans="2:2" ht="13" hidden="1">
      <c r="B389" s="9"/>
    </row>
    <row r="390" spans="2:2" ht="13" hidden="1">
      <c r="B390" s="9"/>
    </row>
    <row r="391" spans="2:2" ht="13" hidden="1">
      <c r="B391" s="9"/>
    </row>
    <row r="392" spans="2:2" ht="13" hidden="1">
      <c r="B392" s="9"/>
    </row>
    <row r="393" spans="2:2" ht="13" hidden="1">
      <c r="B393" s="9"/>
    </row>
    <row r="394" spans="2:2" ht="13" hidden="1">
      <c r="B394" s="9"/>
    </row>
    <row r="395" spans="2:2" ht="13" hidden="1">
      <c r="B395" s="9"/>
    </row>
    <row r="396" spans="2:2" ht="13" hidden="1">
      <c r="B396" s="9"/>
    </row>
    <row r="397" spans="2:2" ht="13" hidden="1">
      <c r="B397" s="9"/>
    </row>
    <row r="398" spans="2:2" ht="13" hidden="1">
      <c r="B398" s="9"/>
    </row>
    <row r="399" spans="2:2" ht="13" hidden="1">
      <c r="B399" s="9"/>
    </row>
    <row r="400" spans="2:2" ht="13" hidden="1">
      <c r="B400" s="9"/>
    </row>
    <row r="401" spans="2:2" ht="13" hidden="1">
      <c r="B401" s="9"/>
    </row>
    <row r="402" spans="2:2" ht="13" hidden="1">
      <c r="B402" s="9"/>
    </row>
    <row r="403" spans="2:2" ht="13" hidden="1">
      <c r="B403" s="9"/>
    </row>
    <row r="404" spans="2:2" ht="13" hidden="1">
      <c r="B404" s="9"/>
    </row>
    <row r="405" spans="2:2" ht="13" hidden="1">
      <c r="B405" s="9"/>
    </row>
    <row r="406" spans="2:2" ht="13" hidden="1">
      <c r="B406" s="9"/>
    </row>
    <row r="407" spans="2:2" ht="13" hidden="1">
      <c r="B407" s="9"/>
    </row>
    <row r="408" spans="2:2" ht="13" hidden="1">
      <c r="B408" s="9"/>
    </row>
    <row r="409" spans="2:2" ht="13" hidden="1">
      <c r="B409" s="9"/>
    </row>
    <row r="410" spans="2:2" ht="13" hidden="1">
      <c r="B410" s="9"/>
    </row>
    <row r="411" spans="2:2" ht="13" hidden="1">
      <c r="B411" s="9"/>
    </row>
    <row r="412" spans="2:2" ht="13" hidden="1">
      <c r="B412" s="9"/>
    </row>
    <row r="413" spans="2:2" ht="13" hidden="1">
      <c r="B413" s="9"/>
    </row>
    <row r="414" spans="2:2" ht="13" hidden="1">
      <c r="B414" s="9"/>
    </row>
    <row r="415" spans="2:2" ht="13" hidden="1">
      <c r="B415" s="9"/>
    </row>
    <row r="416" spans="2:2" ht="13" hidden="1">
      <c r="B416" s="9"/>
    </row>
    <row r="417" spans="2:2" ht="13" hidden="1">
      <c r="B417" s="9"/>
    </row>
    <row r="418" spans="2:2" ht="13" hidden="1">
      <c r="B418" s="9"/>
    </row>
    <row r="419" spans="2:2" ht="13" hidden="1">
      <c r="B419" s="9"/>
    </row>
    <row r="420" spans="2:2" ht="13" hidden="1">
      <c r="B420" s="9"/>
    </row>
    <row r="421" spans="2:2" ht="13" hidden="1">
      <c r="B421" s="9"/>
    </row>
    <row r="422" spans="2:2" ht="13" hidden="1">
      <c r="B422" s="9"/>
    </row>
    <row r="423" spans="2:2" ht="13" hidden="1">
      <c r="B423" s="9"/>
    </row>
    <row r="424" spans="2:2" ht="13" hidden="1">
      <c r="B424" s="9"/>
    </row>
    <row r="425" spans="2:2" ht="13" hidden="1">
      <c r="B425" s="9"/>
    </row>
    <row r="426" spans="2:2" ht="13" hidden="1">
      <c r="B426" s="9"/>
    </row>
    <row r="427" spans="2:2" ht="13" hidden="1">
      <c r="B427" s="9"/>
    </row>
    <row r="428" spans="2:2" ht="13" hidden="1">
      <c r="B428" s="9"/>
    </row>
    <row r="429" spans="2:2" ht="13" hidden="1">
      <c r="B429" s="9"/>
    </row>
    <row r="430" spans="2:2" ht="13" hidden="1">
      <c r="B430" s="9"/>
    </row>
    <row r="431" spans="2:2" ht="13" hidden="1">
      <c r="B431" s="9"/>
    </row>
    <row r="432" spans="2:2" ht="13" hidden="1">
      <c r="B432" s="9"/>
    </row>
    <row r="433" spans="2:2" ht="13" hidden="1">
      <c r="B433" s="9"/>
    </row>
    <row r="434" spans="2:2" ht="13" hidden="1">
      <c r="B434" s="9"/>
    </row>
    <row r="435" spans="2:2" ht="13" hidden="1">
      <c r="B435" s="9"/>
    </row>
    <row r="436" spans="2:2" ht="13" hidden="1">
      <c r="B436" s="9"/>
    </row>
    <row r="437" spans="2:2" ht="13" hidden="1">
      <c r="B437" s="9"/>
    </row>
    <row r="438" spans="2:2" ht="13" hidden="1">
      <c r="B438" s="9"/>
    </row>
    <row r="439" spans="2:2" ht="13" hidden="1">
      <c r="B439" s="9"/>
    </row>
    <row r="440" spans="2:2" ht="13" hidden="1">
      <c r="B440" s="9"/>
    </row>
    <row r="441" spans="2:2" ht="13" hidden="1">
      <c r="B441" s="9"/>
    </row>
    <row r="442" spans="2:2" ht="13" hidden="1">
      <c r="B442" s="9"/>
    </row>
    <row r="443" spans="2:2" ht="13" hidden="1">
      <c r="B443" s="9"/>
    </row>
    <row r="444" spans="2:2" ht="13" hidden="1">
      <c r="B444" s="9"/>
    </row>
    <row r="445" spans="2:2" ht="13" hidden="1">
      <c r="B445" s="9"/>
    </row>
    <row r="446" spans="2:2" ht="13" hidden="1">
      <c r="B446" s="9"/>
    </row>
    <row r="447" spans="2:2" ht="13" hidden="1">
      <c r="B447" s="9"/>
    </row>
    <row r="448" spans="2:2" ht="13" hidden="1">
      <c r="B448" s="9"/>
    </row>
    <row r="449" spans="2:2" ht="13" hidden="1">
      <c r="B449" s="9"/>
    </row>
    <row r="450" spans="2:2" ht="13" hidden="1">
      <c r="B450" s="9"/>
    </row>
    <row r="451" spans="2:2" ht="13" hidden="1">
      <c r="B451" s="9"/>
    </row>
    <row r="452" spans="2:2" ht="13" hidden="1">
      <c r="B452" s="9"/>
    </row>
    <row r="453" spans="2:2" ht="13" hidden="1">
      <c r="B453" s="9"/>
    </row>
    <row r="454" spans="2:2" ht="13" hidden="1">
      <c r="B454" s="9"/>
    </row>
    <row r="455" spans="2:2" ht="13" hidden="1">
      <c r="B455" s="9"/>
    </row>
    <row r="456" spans="2:2" ht="13" hidden="1">
      <c r="B456" s="9"/>
    </row>
    <row r="457" spans="2:2" ht="13" hidden="1">
      <c r="B457" s="9"/>
    </row>
    <row r="458" spans="2:2" ht="13" hidden="1">
      <c r="B458" s="9"/>
    </row>
    <row r="459" spans="2:2" ht="13" hidden="1">
      <c r="B459" s="9"/>
    </row>
    <row r="460" spans="2:2" ht="13" hidden="1">
      <c r="B460" s="9"/>
    </row>
    <row r="461" spans="2:2" ht="13" hidden="1">
      <c r="B461" s="9"/>
    </row>
    <row r="462" spans="2:2" ht="13" hidden="1">
      <c r="B462" s="9"/>
    </row>
    <row r="463" spans="2:2" ht="13" hidden="1">
      <c r="B463" s="9"/>
    </row>
    <row r="464" spans="2:2" ht="13" hidden="1">
      <c r="B464" s="9"/>
    </row>
    <row r="465" spans="2:2" ht="13" hidden="1">
      <c r="B465" s="9"/>
    </row>
    <row r="466" spans="2:2" ht="13" hidden="1">
      <c r="B466" s="9"/>
    </row>
    <row r="467" spans="2:2" ht="13" hidden="1">
      <c r="B467" s="9"/>
    </row>
    <row r="468" spans="2:2" ht="13" hidden="1">
      <c r="B468" s="9"/>
    </row>
    <row r="469" spans="2:2" ht="13" hidden="1">
      <c r="B469" s="9"/>
    </row>
    <row r="470" spans="2:2" ht="13" hidden="1">
      <c r="B470" s="9"/>
    </row>
    <row r="471" spans="2:2" ht="13" hidden="1">
      <c r="B471" s="9"/>
    </row>
    <row r="472" spans="2:2" ht="13" hidden="1">
      <c r="B472" s="9"/>
    </row>
    <row r="473" spans="2:2" ht="13" hidden="1">
      <c r="B473" s="9"/>
    </row>
    <row r="474" spans="2:2" ht="13" hidden="1">
      <c r="B474" s="9"/>
    </row>
    <row r="475" spans="2:2" ht="13" hidden="1">
      <c r="B475" s="9"/>
    </row>
    <row r="476" spans="2:2" ht="13" hidden="1">
      <c r="B476" s="9"/>
    </row>
    <row r="477" spans="2:2" ht="13" hidden="1">
      <c r="B477" s="9"/>
    </row>
    <row r="478" spans="2:2" ht="13" hidden="1">
      <c r="B478" s="9"/>
    </row>
    <row r="479" spans="2:2" ht="13" hidden="1">
      <c r="B479" s="9"/>
    </row>
    <row r="480" spans="2:2" ht="13" hidden="1">
      <c r="B480" s="9"/>
    </row>
    <row r="481" spans="2:2" ht="13" hidden="1">
      <c r="B481" s="9"/>
    </row>
    <row r="482" spans="2:2" ht="13" hidden="1">
      <c r="B482" s="9"/>
    </row>
    <row r="483" spans="2:2" ht="13" hidden="1">
      <c r="B483" s="9"/>
    </row>
    <row r="484" spans="2:2" ht="13" hidden="1">
      <c r="B484" s="9"/>
    </row>
    <row r="485" spans="2:2" ht="13" hidden="1">
      <c r="B485" s="9"/>
    </row>
    <row r="486" spans="2:2" ht="13" hidden="1">
      <c r="B486" s="9"/>
    </row>
    <row r="487" spans="2:2" ht="13" hidden="1">
      <c r="B487" s="9"/>
    </row>
    <row r="488" spans="2:2" ht="13" hidden="1">
      <c r="B488" s="9"/>
    </row>
    <row r="489" spans="2:2" ht="13" hidden="1">
      <c r="B489" s="9"/>
    </row>
    <row r="490" spans="2:2" ht="13" hidden="1">
      <c r="B490" s="9"/>
    </row>
    <row r="491" spans="2:2" ht="13" hidden="1">
      <c r="B491" s="9"/>
    </row>
    <row r="492" spans="2:2" ht="13" hidden="1">
      <c r="B492" s="9"/>
    </row>
    <row r="493" spans="2:2" ht="13" hidden="1">
      <c r="B493" s="9"/>
    </row>
    <row r="494" spans="2:2" ht="13" hidden="1">
      <c r="B494" s="9"/>
    </row>
    <row r="495" spans="2:2" ht="13" hidden="1">
      <c r="B495" s="9"/>
    </row>
    <row r="496" spans="2:2" ht="13" hidden="1">
      <c r="B496" s="9"/>
    </row>
    <row r="497" spans="2:2" ht="13" hidden="1">
      <c r="B497" s="9"/>
    </row>
    <row r="498" spans="2:2" ht="13" hidden="1">
      <c r="B498" s="9"/>
    </row>
    <row r="499" spans="2:2" ht="13" hidden="1">
      <c r="B499" s="9"/>
    </row>
    <row r="500" spans="2:2" ht="13" hidden="1">
      <c r="B500" s="9"/>
    </row>
    <row r="501" spans="2:2" ht="13" hidden="1">
      <c r="B501" s="9"/>
    </row>
    <row r="502" spans="2:2" ht="13" hidden="1">
      <c r="B502" s="9"/>
    </row>
    <row r="503" spans="2:2" ht="13" hidden="1">
      <c r="B503" s="9"/>
    </row>
    <row r="504" spans="2:2" ht="13" hidden="1">
      <c r="B504" s="9"/>
    </row>
    <row r="505" spans="2:2" ht="13" hidden="1">
      <c r="B505" s="9"/>
    </row>
    <row r="506" spans="2:2" ht="13" hidden="1">
      <c r="B506" s="9"/>
    </row>
    <row r="507" spans="2:2" ht="13" hidden="1">
      <c r="B507" s="9"/>
    </row>
    <row r="508" spans="2:2" ht="13" hidden="1">
      <c r="B508" s="9"/>
    </row>
    <row r="509" spans="2:2" ht="13" hidden="1">
      <c r="B509" s="9"/>
    </row>
    <row r="510" spans="2:2" ht="13" hidden="1">
      <c r="B510" s="9"/>
    </row>
    <row r="511" spans="2:2" ht="13" hidden="1">
      <c r="B511" s="9"/>
    </row>
    <row r="512" spans="2:2" ht="13" hidden="1">
      <c r="B512" s="9"/>
    </row>
    <row r="513" spans="2:2" ht="13" hidden="1">
      <c r="B513" s="9"/>
    </row>
    <row r="514" spans="2:2" ht="13" hidden="1">
      <c r="B514" s="9"/>
    </row>
    <row r="515" spans="2:2" ht="13" hidden="1">
      <c r="B515" s="9"/>
    </row>
    <row r="516" spans="2:2" ht="13" hidden="1">
      <c r="B516" s="9"/>
    </row>
    <row r="517" spans="2:2" ht="13" hidden="1">
      <c r="B517" s="9"/>
    </row>
    <row r="518" spans="2:2" ht="13" hidden="1">
      <c r="B518" s="9"/>
    </row>
    <row r="519" spans="2:2" ht="13" hidden="1">
      <c r="B519" s="9"/>
    </row>
    <row r="520" spans="2:2" ht="13" hidden="1">
      <c r="B520" s="9"/>
    </row>
    <row r="521" spans="2:2" ht="13" hidden="1">
      <c r="B521" s="9"/>
    </row>
    <row r="522" spans="2:2" ht="13" hidden="1">
      <c r="B522" s="9"/>
    </row>
    <row r="523" spans="2:2" ht="13" hidden="1">
      <c r="B523" s="9"/>
    </row>
    <row r="524" spans="2:2" ht="13" hidden="1">
      <c r="B524" s="9"/>
    </row>
    <row r="525" spans="2:2" ht="13" hidden="1">
      <c r="B525" s="9"/>
    </row>
    <row r="526" spans="2:2" ht="13" hidden="1">
      <c r="B526" s="9"/>
    </row>
    <row r="527" spans="2:2" ht="13" hidden="1">
      <c r="B527" s="9"/>
    </row>
    <row r="528" spans="2:2" ht="13" hidden="1">
      <c r="B528" s="9"/>
    </row>
    <row r="529" spans="2:2" ht="13" hidden="1">
      <c r="B529" s="9"/>
    </row>
    <row r="530" spans="2:2" ht="13" hidden="1">
      <c r="B530" s="9"/>
    </row>
    <row r="531" spans="2:2" ht="13" hidden="1">
      <c r="B531" s="9"/>
    </row>
    <row r="532" spans="2:2" ht="13" hidden="1">
      <c r="B532" s="9"/>
    </row>
    <row r="533" spans="2:2" ht="13" hidden="1">
      <c r="B533" s="9"/>
    </row>
    <row r="534" spans="2:2" ht="13" hidden="1">
      <c r="B534" s="9"/>
    </row>
    <row r="535" spans="2:2" ht="13" hidden="1">
      <c r="B535" s="9"/>
    </row>
    <row r="536" spans="2:2" ht="13" hidden="1">
      <c r="B536" s="9"/>
    </row>
    <row r="537" spans="2:2" ht="13" hidden="1">
      <c r="B537" s="9"/>
    </row>
    <row r="538" spans="2:2" ht="13" hidden="1">
      <c r="B538" s="9"/>
    </row>
    <row r="539" spans="2:2" ht="13" hidden="1">
      <c r="B539" s="9"/>
    </row>
    <row r="540" spans="2:2" ht="13" hidden="1">
      <c r="B540" s="9"/>
    </row>
    <row r="541" spans="2:2" ht="13" hidden="1">
      <c r="B541" s="9"/>
    </row>
    <row r="542" spans="2:2" ht="13" hidden="1">
      <c r="B542" s="9"/>
    </row>
    <row r="543" spans="2:2" ht="13" hidden="1">
      <c r="B543" s="9"/>
    </row>
    <row r="544" spans="2:2" ht="13" hidden="1">
      <c r="B544" s="9"/>
    </row>
    <row r="545" spans="2:2" ht="13" hidden="1">
      <c r="B545" s="9"/>
    </row>
    <row r="546" spans="2:2" ht="13" hidden="1">
      <c r="B546" s="9"/>
    </row>
    <row r="547" spans="2:2" ht="13" hidden="1">
      <c r="B547" s="9"/>
    </row>
    <row r="548" spans="2:2" ht="13" hidden="1">
      <c r="B548" s="9"/>
    </row>
    <row r="549" spans="2:2" ht="13" hidden="1">
      <c r="B549" s="9"/>
    </row>
    <row r="550" spans="2:2" ht="13" hidden="1">
      <c r="B550" s="9"/>
    </row>
    <row r="551" spans="2:2" ht="13" hidden="1">
      <c r="B551" s="9"/>
    </row>
    <row r="552" spans="2:2" ht="13" hidden="1">
      <c r="B552" s="9"/>
    </row>
    <row r="553" spans="2:2" ht="13" hidden="1">
      <c r="B553" s="9"/>
    </row>
    <row r="554" spans="2:2" ht="13" hidden="1">
      <c r="B554" s="9"/>
    </row>
    <row r="555" spans="2:2" ht="13" hidden="1">
      <c r="B555" s="9"/>
    </row>
    <row r="556" spans="2:2" ht="13" hidden="1">
      <c r="B556" s="9"/>
    </row>
    <row r="557" spans="2:2" ht="13" hidden="1">
      <c r="B557" s="9"/>
    </row>
    <row r="558" spans="2:2" ht="13" hidden="1">
      <c r="B558" s="9"/>
    </row>
    <row r="559" spans="2:2" ht="13" hidden="1">
      <c r="B559" s="9"/>
    </row>
    <row r="560" spans="2:2" ht="13" hidden="1">
      <c r="B560" s="9"/>
    </row>
    <row r="561" spans="2:2" ht="13" hidden="1">
      <c r="B561" s="9"/>
    </row>
    <row r="562" spans="2:2" ht="13" hidden="1">
      <c r="B562" s="9"/>
    </row>
    <row r="563" spans="2:2" ht="13" hidden="1">
      <c r="B563" s="9"/>
    </row>
    <row r="564" spans="2:2" ht="13" hidden="1">
      <c r="B564" s="9"/>
    </row>
    <row r="565" spans="2:2" ht="13" hidden="1">
      <c r="B565" s="9"/>
    </row>
    <row r="566" spans="2:2" ht="13" hidden="1">
      <c r="B566" s="9"/>
    </row>
    <row r="567" spans="2:2" ht="13" hidden="1">
      <c r="B567" s="9"/>
    </row>
    <row r="568" spans="2:2" ht="13" hidden="1">
      <c r="B568" s="9"/>
    </row>
    <row r="569" spans="2:2" ht="13" hidden="1">
      <c r="B569" s="9"/>
    </row>
    <row r="570" spans="2:2" ht="13" hidden="1">
      <c r="B570" s="9"/>
    </row>
    <row r="571" spans="2:2" ht="13" hidden="1">
      <c r="B571" s="9"/>
    </row>
    <row r="572" spans="2:2" ht="13" hidden="1">
      <c r="B572" s="9"/>
    </row>
    <row r="573" spans="2:2" ht="13" hidden="1">
      <c r="B573" s="9"/>
    </row>
    <row r="574" spans="2:2" ht="13" hidden="1">
      <c r="B574" s="9"/>
    </row>
    <row r="575" spans="2:2" ht="13" hidden="1">
      <c r="B575" s="9"/>
    </row>
    <row r="576" spans="2:2" ht="13" hidden="1">
      <c r="B576" s="9"/>
    </row>
    <row r="577" spans="2:2" ht="13" hidden="1">
      <c r="B577" s="9"/>
    </row>
    <row r="578" spans="2:2" ht="13" hidden="1">
      <c r="B578" s="9"/>
    </row>
    <row r="579" spans="2:2" ht="13" hidden="1">
      <c r="B579" s="9"/>
    </row>
    <row r="580" spans="2:2" ht="13" hidden="1">
      <c r="B580" s="9"/>
    </row>
    <row r="581" spans="2:2" ht="13" hidden="1">
      <c r="B581" s="9"/>
    </row>
    <row r="582" spans="2:2" ht="13" hidden="1">
      <c r="B582" s="9"/>
    </row>
    <row r="583" spans="2:2" ht="13" hidden="1">
      <c r="B583" s="9"/>
    </row>
    <row r="584" spans="2:2" ht="13" hidden="1">
      <c r="B584" s="9"/>
    </row>
    <row r="585" spans="2:2" ht="13" hidden="1">
      <c r="B585" s="9"/>
    </row>
    <row r="586" spans="2:2" ht="13" hidden="1">
      <c r="B586" s="9"/>
    </row>
    <row r="587" spans="2:2" ht="13" hidden="1">
      <c r="B587" s="9"/>
    </row>
    <row r="588" spans="2:2" ht="13" hidden="1">
      <c r="B588" s="9"/>
    </row>
    <row r="589" spans="2:2" ht="13" hidden="1">
      <c r="B589" s="9"/>
    </row>
    <row r="590" spans="2:2" ht="13" hidden="1">
      <c r="B590" s="9"/>
    </row>
    <row r="591" spans="2:2" ht="13" hidden="1">
      <c r="B591" s="9"/>
    </row>
    <row r="592" spans="2:2" ht="13" hidden="1">
      <c r="B592" s="9"/>
    </row>
    <row r="593" spans="2:2" ht="13" hidden="1">
      <c r="B593" s="9"/>
    </row>
    <row r="594" spans="2:2" ht="13" hidden="1">
      <c r="B594" s="9"/>
    </row>
    <row r="595" spans="2:2" ht="13" hidden="1">
      <c r="B595" s="9"/>
    </row>
    <row r="596" spans="2:2" ht="13" hidden="1">
      <c r="B596" s="9"/>
    </row>
    <row r="597" spans="2:2" ht="13" hidden="1">
      <c r="B597" s="9"/>
    </row>
    <row r="598" spans="2:2" ht="13" hidden="1">
      <c r="B598" s="9"/>
    </row>
    <row r="599" spans="2:2" ht="13" hidden="1">
      <c r="B599" s="9"/>
    </row>
    <row r="600" spans="2:2" ht="13" hidden="1">
      <c r="B600" s="9"/>
    </row>
    <row r="601" spans="2:2" ht="13" hidden="1">
      <c r="B601" s="9"/>
    </row>
    <row r="602" spans="2:2" ht="13" hidden="1">
      <c r="B602" s="9"/>
    </row>
    <row r="603" spans="2:2" ht="13" hidden="1">
      <c r="B603" s="9"/>
    </row>
    <row r="604" spans="2:2" ht="13" hidden="1">
      <c r="B604" s="9"/>
    </row>
    <row r="605" spans="2:2" ht="13" hidden="1">
      <c r="B605" s="9"/>
    </row>
    <row r="606" spans="2:2" ht="13" hidden="1">
      <c r="B606" s="9"/>
    </row>
    <row r="607" spans="2:2" ht="13" hidden="1">
      <c r="B607" s="9"/>
    </row>
    <row r="608" spans="2:2" ht="13" hidden="1">
      <c r="B608" s="9"/>
    </row>
    <row r="609" spans="2:2" ht="13" hidden="1">
      <c r="B609" s="9"/>
    </row>
    <row r="610" spans="2:2" ht="13" hidden="1">
      <c r="B610" s="9"/>
    </row>
    <row r="611" spans="2:2" ht="13" hidden="1">
      <c r="B611" s="9"/>
    </row>
    <row r="612" spans="2:2" ht="13" hidden="1">
      <c r="B612" s="9"/>
    </row>
    <row r="613" spans="2:2" ht="13" hidden="1">
      <c r="B613" s="9"/>
    </row>
    <row r="614" spans="2:2" ht="13" hidden="1">
      <c r="B614" s="9"/>
    </row>
    <row r="615" spans="2:2" ht="13" hidden="1">
      <c r="B615" s="9"/>
    </row>
    <row r="616" spans="2:2" ht="13" hidden="1">
      <c r="B616" s="9"/>
    </row>
    <row r="617" spans="2:2" ht="13" hidden="1">
      <c r="B617" s="9"/>
    </row>
    <row r="618" spans="2:2" ht="13" hidden="1">
      <c r="B618" s="9"/>
    </row>
    <row r="619" spans="2:2" ht="13" hidden="1">
      <c r="B619" s="9"/>
    </row>
    <row r="620" spans="2:2" ht="13" hidden="1">
      <c r="B620" s="9"/>
    </row>
    <row r="621" spans="2:2" ht="13" hidden="1">
      <c r="B621" s="9"/>
    </row>
    <row r="622" spans="2:2" ht="13" hidden="1">
      <c r="B622" s="9"/>
    </row>
    <row r="623" spans="2:2" ht="13" hidden="1">
      <c r="B623" s="9"/>
    </row>
    <row r="624" spans="2:2" ht="13" hidden="1">
      <c r="B624" s="9"/>
    </row>
    <row r="625" spans="2:2" ht="13" hidden="1">
      <c r="B625" s="9"/>
    </row>
    <row r="626" spans="2:2" ht="13" hidden="1">
      <c r="B626" s="9"/>
    </row>
    <row r="627" spans="2:2" ht="13" hidden="1">
      <c r="B627" s="9"/>
    </row>
    <row r="628" spans="2:2" ht="13" hidden="1">
      <c r="B628" s="9"/>
    </row>
    <row r="629" spans="2:2" ht="13" hidden="1">
      <c r="B629" s="9"/>
    </row>
    <row r="630" spans="2:2" ht="13" hidden="1">
      <c r="B630" s="9"/>
    </row>
    <row r="631" spans="2:2" ht="13" hidden="1">
      <c r="B631" s="9"/>
    </row>
    <row r="632" spans="2:2" ht="13" hidden="1">
      <c r="B632" s="9"/>
    </row>
    <row r="633" spans="2:2" ht="13" hidden="1">
      <c r="B633" s="9"/>
    </row>
    <row r="634" spans="2:2" ht="13" hidden="1">
      <c r="B634" s="9"/>
    </row>
    <row r="635" spans="2:2" ht="13" hidden="1">
      <c r="B635" s="9"/>
    </row>
    <row r="636" spans="2:2" ht="13" hidden="1">
      <c r="B636" s="9"/>
    </row>
    <row r="637" spans="2:2" ht="13" hidden="1">
      <c r="B637" s="9"/>
    </row>
    <row r="638" spans="2:2" ht="13" hidden="1">
      <c r="B638" s="9"/>
    </row>
    <row r="639" spans="2:2" ht="13" hidden="1">
      <c r="B639" s="9"/>
    </row>
    <row r="640" spans="2:2" ht="13" hidden="1">
      <c r="B640" s="9"/>
    </row>
    <row r="641" spans="2:2" ht="13" hidden="1">
      <c r="B641" s="9"/>
    </row>
    <row r="642" spans="2:2" ht="13" hidden="1">
      <c r="B642" s="9"/>
    </row>
    <row r="643" spans="2:2" ht="13" hidden="1">
      <c r="B643" s="9"/>
    </row>
    <row r="644" spans="2:2" ht="13" hidden="1">
      <c r="B644" s="9"/>
    </row>
    <row r="645" spans="2:2" ht="13" hidden="1">
      <c r="B645" s="9"/>
    </row>
    <row r="646" spans="2:2" ht="13" hidden="1">
      <c r="B646" s="9"/>
    </row>
    <row r="647" spans="2:2" ht="13" hidden="1">
      <c r="B647" s="9"/>
    </row>
    <row r="648" spans="2:2" ht="13" hidden="1">
      <c r="B648" s="9"/>
    </row>
    <row r="649" spans="2:2" ht="13" hidden="1">
      <c r="B649" s="9"/>
    </row>
    <row r="650" spans="2:2" ht="13" hidden="1">
      <c r="B650" s="9"/>
    </row>
    <row r="651" spans="2:2" ht="13" hidden="1">
      <c r="B651" s="9"/>
    </row>
    <row r="652" spans="2:2" ht="13" hidden="1">
      <c r="B652" s="9"/>
    </row>
    <row r="653" spans="2:2" ht="13" hidden="1">
      <c r="B653" s="9"/>
    </row>
    <row r="654" spans="2:2" ht="13" hidden="1">
      <c r="B654" s="9"/>
    </row>
    <row r="655" spans="2:2" ht="13" hidden="1">
      <c r="B655" s="9"/>
    </row>
    <row r="656" spans="2:2" ht="13" hidden="1">
      <c r="B656" s="9"/>
    </row>
    <row r="657" spans="2:2" ht="13" hidden="1">
      <c r="B657" s="9"/>
    </row>
    <row r="658" spans="2:2" ht="13" hidden="1">
      <c r="B658" s="9"/>
    </row>
    <row r="659" spans="2:2" ht="13" hidden="1">
      <c r="B659" s="9"/>
    </row>
    <row r="660" spans="2:2" ht="13" hidden="1">
      <c r="B660" s="9"/>
    </row>
    <row r="661" spans="2:2" ht="13" hidden="1">
      <c r="B661" s="9"/>
    </row>
    <row r="662" spans="2:2" ht="13" hidden="1">
      <c r="B662" s="9"/>
    </row>
    <row r="663" spans="2:2" ht="13" hidden="1">
      <c r="B663" s="9"/>
    </row>
    <row r="664" spans="2:2" ht="13" hidden="1">
      <c r="B664" s="9"/>
    </row>
    <row r="665" spans="2:2" ht="13" hidden="1">
      <c r="B665" s="9"/>
    </row>
    <row r="666" spans="2:2" ht="13" hidden="1">
      <c r="B666" s="9"/>
    </row>
    <row r="667" spans="2:2" ht="13" hidden="1">
      <c r="B667" s="9"/>
    </row>
    <row r="668" spans="2:2" ht="13" hidden="1">
      <c r="B668" s="9"/>
    </row>
    <row r="669" spans="2:2" ht="13" hidden="1">
      <c r="B669" s="9"/>
    </row>
    <row r="670" spans="2:2" ht="13" hidden="1">
      <c r="B670" s="9"/>
    </row>
    <row r="671" spans="2:2" ht="13" hidden="1">
      <c r="B671" s="9"/>
    </row>
    <row r="672" spans="2:2" ht="13" hidden="1">
      <c r="B672" s="9"/>
    </row>
    <row r="673" spans="2:2" ht="13" hidden="1">
      <c r="B673" s="9"/>
    </row>
    <row r="674" spans="2:2" ht="13" hidden="1">
      <c r="B674" s="9"/>
    </row>
    <row r="675" spans="2:2" ht="13" hidden="1">
      <c r="B675" s="9"/>
    </row>
    <row r="676" spans="2:2" ht="13" hidden="1">
      <c r="B676" s="9"/>
    </row>
    <row r="677" spans="2:2" ht="13" hidden="1">
      <c r="B677" s="9"/>
    </row>
    <row r="678" spans="2:2" ht="13" hidden="1">
      <c r="B678" s="9"/>
    </row>
    <row r="679" spans="2:2" ht="13" hidden="1">
      <c r="B679" s="9"/>
    </row>
    <row r="680" spans="2:2" ht="13" hidden="1">
      <c r="B680" s="9"/>
    </row>
    <row r="681" spans="2:2" ht="13" hidden="1">
      <c r="B681" s="9"/>
    </row>
    <row r="682" spans="2:2" ht="13" hidden="1">
      <c r="B682" s="9"/>
    </row>
    <row r="683" spans="2:2" ht="13" hidden="1">
      <c r="B683" s="9"/>
    </row>
    <row r="684" spans="2:2" ht="13" hidden="1">
      <c r="B684" s="9"/>
    </row>
    <row r="685" spans="2:2" ht="13" hidden="1">
      <c r="B685" s="9"/>
    </row>
    <row r="686" spans="2:2" ht="13" hidden="1">
      <c r="B686" s="9"/>
    </row>
    <row r="687" spans="2:2" ht="13" hidden="1">
      <c r="B687" s="9"/>
    </row>
    <row r="688" spans="2:2" ht="13" hidden="1">
      <c r="B688" s="9"/>
    </row>
    <row r="689" spans="2:2" ht="13" hidden="1">
      <c r="B689" s="9"/>
    </row>
    <row r="690" spans="2:2" ht="13" hidden="1">
      <c r="B690" s="9"/>
    </row>
    <row r="691" spans="2:2" ht="13" hidden="1">
      <c r="B691" s="9"/>
    </row>
    <row r="692" spans="2:2" ht="13" hidden="1">
      <c r="B692" s="9"/>
    </row>
    <row r="693" spans="2:2" ht="13" hidden="1">
      <c r="B693" s="9"/>
    </row>
    <row r="694" spans="2:2" ht="13" hidden="1">
      <c r="B694" s="9"/>
    </row>
    <row r="695" spans="2:2" ht="13" hidden="1">
      <c r="B695" s="9"/>
    </row>
    <row r="696" spans="2:2" ht="13" hidden="1">
      <c r="B696" s="9"/>
    </row>
    <row r="697" spans="2:2" ht="13" hidden="1">
      <c r="B697" s="9"/>
    </row>
    <row r="698" spans="2:2" ht="13" hidden="1">
      <c r="B698" s="9"/>
    </row>
    <row r="699" spans="2:2" ht="13" hidden="1">
      <c r="B699" s="9"/>
    </row>
    <row r="700" spans="2:2" ht="13" hidden="1">
      <c r="B700" s="9"/>
    </row>
    <row r="701" spans="2:2" ht="13" hidden="1">
      <c r="B701" s="9"/>
    </row>
    <row r="702" spans="2:2" ht="13" hidden="1">
      <c r="B702" s="9"/>
    </row>
    <row r="703" spans="2:2" ht="13" hidden="1">
      <c r="B703" s="9"/>
    </row>
    <row r="704" spans="2:2" ht="13" hidden="1">
      <c r="B704" s="9"/>
    </row>
    <row r="705" spans="2:2" ht="13" hidden="1">
      <c r="B705" s="9"/>
    </row>
    <row r="706" spans="2:2" ht="13" hidden="1">
      <c r="B706" s="9"/>
    </row>
    <row r="707" spans="2:2" ht="13" hidden="1">
      <c r="B707" s="9"/>
    </row>
    <row r="708" spans="2:2" ht="13" hidden="1">
      <c r="B708" s="9"/>
    </row>
    <row r="709" spans="2:2" ht="13" hidden="1">
      <c r="B709" s="9"/>
    </row>
    <row r="710" spans="2:2" ht="13" hidden="1">
      <c r="B710" s="9"/>
    </row>
    <row r="711" spans="2:2" ht="13" hidden="1">
      <c r="B711" s="9"/>
    </row>
    <row r="712" spans="2:2" ht="13" hidden="1">
      <c r="B712" s="9"/>
    </row>
    <row r="713" spans="2:2" ht="13" hidden="1">
      <c r="B713" s="9"/>
    </row>
    <row r="714" spans="2:2" ht="13" hidden="1">
      <c r="B714" s="9"/>
    </row>
    <row r="715" spans="2:2" ht="13" hidden="1">
      <c r="B715" s="9"/>
    </row>
    <row r="716" spans="2:2" ht="13" hidden="1">
      <c r="B716" s="9"/>
    </row>
    <row r="717" spans="2:2" ht="13" hidden="1">
      <c r="B717" s="9"/>
    </row>
    <row r="718" spans="2:2" ht="13" hidden="1">
      <c r="B718" s="9"/>
    </row>
    <row r="719" spans="2:2" ht="13" hidden="1">
      <c r="B719" s="9"/>
    </row>
    <row r="720" spans="2:2" ht="13" hidden="1">
      <c r="B720" s="9"/>
    </row>
    <row r="721" spans="2:2" ht="13" hidden="1">
      <c r="B721" s="9"/>
    </row>
    <row r="722" spans="2:2" ht="13" hidden="1">
      <c r="B722" s="9"/>
    </row>
    <row r="723" spans="2:2" ht="13" hidden="1">
      <c r="B723" s="9"/>
    </row>
    <row r="724" spans="2:2" ht="13" hidden="1">
      <c r="B724" s="9"/>
    </row>
    <row r="725" spans="2:2" ht="13" hidden="1">
      <c r="B725" s="9"/>
    </row>
    <row r="726" spans="2:2" ht="13" hidden="1">
      <c r="B726" s="9"/>
    </row>
    <row r="727" spans="2:2" ht="13" hidden="1">
      <c r="B727" s="9"/>
    </row>
    <row r="728" spans="2:2" ht="13" hidden="1">
      <c r="B728" s="9"/>
    </row>
    <row r="729" spans="2:2" ht="13" hidden="1">
      <c r="B729" s="9"/>
    </row>
    <row r="730" spans="2:2" ht="13" hidden="1">
      <c r="B730" s="9"/>
    </row>
    <row r="731" spans="2:2" ht="13" hidden="1">
      <c r="B731" s="9"/>
    </row>
    <row r="732" spans="2:2" ht="13" hidden="1">
      <c r="B732" s="9"/>
    </row>
    <row r="733" spans="2:2" ht="13" hidden="1">
      <c r="B733" s="9"/>
    </row>
    <row r="734" spans="2:2" ht="13" hidden="1">
      <c r="B734" s="9"/>
    </row>
    <row r="735" spans="2:2" ht="13" hidden="1">
      <c r="B735" s="9"/>
    </row>
    <row r="736" spans="2:2" ht="13" hidden="1">
      <c r="B736" s="9"/>
    </row>
    <row r="737" spans="2:2" ht="13" hidden="1">
      <c r="B737" s="9"/>
    </row>
    <row r="738" spans="2:2" ht="13" hidden="1">
      <c r="B738" s="9"/>
    </row>
    <row r="739" spans="2:2" ht="13" hidden="1">
      <c r="B739" s="9"/>
    </row>
    <row r="740" spans="2:2" ht="13" hidden="1">
      <c r="B740" s="9"/>
    </row>
    <row r="741" spans="2:2" ht="13" hidden="1">
      <c r="B741" s="9"/>
    </row>
    <row r="742" spans="2:2" ht="13" hidden="1">
      <c r="B742" s="9"/>
    </row>
    <row r="743" spans="2:2" ht="13" hidden="1">
      <c r="B743" s="9"/>
    </row>
    <row r="744" spans="2:2" ht="13" hidden="1">
      <c r="B744" s="9"/>
    </row>
    <row r="745" spans="2:2" ht="13" hidden="1">
      <c r="B745" s="9"/>
    </row>
    <row r="746" spans="2:2" ht="13" hidden="1">
      <c r="B746" s="9"/>
    </row>
    <row r="747" spans="2:2" ht="13" hidden="1">
      <c r="B747" s="9"/>
    </row>
    <row r="748" spans="2:2" ht="13" hidden="1">
      <c r="B748" s="9"/>
    </row>
    <row r="749" spans="2:2" ht="13" hidden="1">
      <c r="B749" s="9"/>
    </row>
    <row r="750" spans="2:2" ht="13" hidden="1">
      <c r="B750" s="9"/>
    </row>
    <row r="751" spans="2:2" ht="13" hidden="1">
      <c r="B751" s="9"/>
    </row>
    <row r="752" spans="2:2" ht="13" hidden="1">
      <c r="B752" s="9"/>
    </row>
    <row r="753" spans="2:2" ht="13" hidden="1">
      <c r="B753" s="9"/>
    </row>
    <row r="754" spans="2:2" ht="13" hidden="1">
      <c r="B754" s="9"/>
    </row>
    <row r="755" spans="2:2" ht="13" hidden="1">
      <c r="B755" s="9"/>
    </row>
    <row r="756" spans="2:2" ht="13" hidden="1">
      <c r="B756" s="9"/>
    </row>
    <row r="757" spans="2:2" ht="13" hidden="1">
      <c r="B757" s="9"/>
    </row>
    <row r="758" spans="2:2" ht="13" hidden="1">
      <c r="B758" s="9"/>
    </row>
    <row r="759" spans="2:2" ht="13" hidden="1">
      <c r="B759" s="9"/>
    </row>
    <row r="760" spans="2:2" ht="13" hidden="1">
      <c r="B760" s="9"/>
    </row>
    <row r="761" spans="2:2" ht="13" hidden="1">
      <c r="B761" s="9"/>
    </row>
    <row r="762" spans="2:2" ht="13" hidden="1">
      <c r="B762" s="9"/>
    </row>
    <row r="763" spans="2:2" ht="13" hidden="1">
      <c r="B763" s="9"/>
    </row>
    <row r="764" spans="2:2" ht="13" hidden="1">
      <c r="B764" s="9"/>
    </row>
    <row r="765" spans="2:2" ht="13" hidden="1">
      <c r="B765" s="9"/>
    </row>
    <row r="766" spans="2:2" ht="13" hidden="1">
      <c r="B766" s="9"/>
    </row>
    <row r="767" spans="2:2" ht="13" hidden="1">
      <c r="B767" s="9"/>
    </row>
    <row r="768" spans="2:2" ht="13" hidden="1">
      <c r="B768" s="9"/>
    </row>
    <row r="769" spans="2:2" ht="13" hidden="1">
      <c r="B769" s="9"/>
    </row>
    <row r="770" spans="2:2" ht="13" hidden="1">
      <c r="B770" s="9"/>
    </row>
    <row r="771" spans="2:2" ht="13" hidden="1">
      <c r="B771" s="9"/>
    </row>
    <row r="772" spans="2:2" ht="13" hidden="1">
      <c r="B772" s="9"/>
    </row>
    <row r="773" spans="2:2" ht="13" hidden="1">
      <c r="B773" s="9"/>
    </row>
    <row r="774" spans="2:2" ht="13" hidden="1">
      <c r="B774" s="9"/>
    </row>
    <row r="775" spans="2:2" ht="13" hidden="1">
      <c r="B775" s="9"/>
    </row>
    <row r="776" spans="2:2" ht="13" hidden="1">
      <c r="B776" s="9"/>
    </row>
    <row r="777" spans="2:2" ht="13" hidden="1">
      <c r="B777" s="9"/>
    </row>
    <row r="778" spans="2:2" ht="13" hidden="1">
      <c r="B778" s="9"/>
    </row>
    <row r="779" spans="2:2" ht="13" hidden="1">
      <c r="B779" s="9"/>
    </row>
    <row r="780" spans="2:2" ht="13" hidden="1">
      <c r="B780" s="9"/>
    </row>
    <row r="781" spans="2:2" ht="13" hidden="1">
      <c r="B781" s="9"/>
    </row>
    <row r="782" spans="2:2" ht="13" hidden="1">
      <c r="B782" s="9"/>
    </row>
    <row r="783" spans="2:2" ht="13" hidden="1">
      <c r="B783" s="9"/>
    </row>
    <row r="784" spans="2:2" ht="13" hidden="1">
      <c r="B784" s="9"/>
    </row>
    <row r="785" spans="2:2" ht="13" hidden="1">
      <c r="B785" s="9"/>
    </row>
    <row r="786" spans="2:2" ht="13" hidden="1">
      <c r="B786" s="9"/>
    </row>
    <row r="787" spans="2:2" ht="13" hidden="1">
      <c r="B787" s="9"/>
    </row>
    <row r="788" spans="2:2" ht="13" hidden="1">
      <c r="B788" s="9"/>
    </row>
    <row r="789" spans="2:2" ht="13" hidden="1">
      <c r="B789" s="9"/>
    </row>
    <row r="790" spans="2:2" ht="13" hidden="1">
      <c r="B790" s="9"/>
    </row>
    <row r="791" spans="2:2" ht="13" hidden="1">
      <c r="B791" s="9"/>
    </row>
    <row r="792" spans="2:2" ht="13" hidden="1">
      <c r="B792" s="9"/>
    </row>
    <row r="793" spans="2:2" ht="13" hidden="1">
      <c r="B793" s="9"/>
    </row>
    <row r="794" spans="2:2" ht="13" hidden="1">
      <c r="B794" s="9"/>
    </row>
    <row r="795" spans="2:2" ht="13" hidden="1">
      <c r="B795" s="9"/>
    </row>
    <row r="796" spans="2:2" ht="13" hidden="1">
      <c r="B796" s="9"/>
    </row>
    <row r="797" spans="2:2" ht="13" hidden="1">
      <c r="B797" s="9"/>
    </row>
    <row r="798" spans="2:2" ht="13" hidden="1">
      <c r="B798" s="9"/>
    </row>
    <row r="799" spans="2:2" ht="13" hidden="1">
      <c r="B799" s="9"/>
    </row>
    <row r="800" spans="2:2" ht="13" hidden="1">
      <c r="B800" s="9"/>
    </row>
    <row r="801" spans="2:2" ht="13" hidden="1">
      <c r="B801" s="9"/>
    </row>
    <row r="802" spans="2:2" ht="13" hidden="1">
      <c r="B802" s="9"/>
    </row>
    <row r="803" spans="2:2" ht="13" hidden="1">
      <c r="B803" s="9"/>
    </row>
    <row r="804" spans="2:2" ht="13" hidden="1">
      <c r="B804" s="9"/>
    </row>
    <row r="805" spans="2:2" ht="13" hidden="1">
      <c r="B805" s="9"/>
    </row>
    <row r="806" spans="2:2" ht="13" hidden="1">
      <c r="B806" s="9"/>
    </row>
    <row r="807" spans="2:2" ht="13" hidden="1">
      <c r="B807" s="9"/>
    </row>
    <row r="808" spans="2:2" ht="13" hidden="1">
      <c r="B808" s="9"/>
    </row>
    <row r="809" spans="2:2" ht="13" hidden="1">
      <c r="B809" s="9"/>
    </row>
    <row r="810" spans="2:2" ht="13" hidden="1">
      <c r="B810" s="9"/>
    </row>
    <row r="811" spans="2:2" ht="13" hidden="1">
      <c r="B811" s="9"/>
    </row>
    <row r="812" spans="2:2" ht="13" hidden="1">
      <c r="B812" s="9"/>
    </row>
    <row r="813" spans="2:2" ht="13" hidden="1">
      <c r="B813" s="9"/>
    </row>
    <row r="814" spans="2:2" ht="13" hidden="1">
      <c r="B814" s="9"/>
    </row>
    <row r="815" spans="2:2" ht="13" hidden="1">
      <c r="B815" s="9"/>
    </row>
    <row r="816" spans="2:2" ht="13" hidden="1">
      <c r="B816" s="9"/>
    </row>
    <row r="817" spans="2:2" ht="13" hidden="1">
      <c r="B817" s="9"/>
    </row>
    <row r="818" spans="2:2" ht="13" hidden="1">
      <c r="B818" s="9"/>
    </row>
    <row r="819" spans="2:2" ht="13" hidden="1">
      <c r="B819" s="9"/>
    </row>
    <row r="820" spans="2:2" ht="13" hidden="1">
      <c r="B820" s="9"/>
    </row>
    <row r="821" spans="2:2" ht="13" hidden="1">
      <c r="B821" s="9"/>
    </row>
    <row r="822" spans="2:2" ht="13" hidden="1">
      <c r="B822" s="9"/>
    </row>
    <row r="823" spans="2:2" ht="13" hidden="1">
      <c r="B823" s="9"/>
    </row>
    <row r="824" spans="2:2" ht="13" hidden="1">
      <c r="B824" s="9"/>
    </row>
    <row r="825" spans="2:2" ht="13" hidden="1">
      <c r="B825" s="9"/>
    </row>
    <row r="826" spans="2:2" ht="13" hidden="1">
      <c r="B826" s="9"/>
    </row>
    <row r="827" spans="2:2" ht="13" hidden="1">
      <c r="B827" s="9"/>
    </row>
    <row r="828" spans="2:2" ht="13" hidden="1">
      <c r="B828" s="9"/>
    </row>
    <row r="829" spans="2:2" ht="13" hidden="1">
      <c r="B829" s="9"/>
    </row>
    <row r="830" spans="2:2" ht="13" hidden="1">
      <c r="B830" s="9"/>
    </row>
    <row r="831" spans="2:2" ht="13" hidden="1">
      <c r="B831" s="9"/>
    </row>
    <row r="832" spans="2:2" ht="13" hidden="1">
      <c r="B832" s="9"/>
    </row>
    <row r="833" spans="2:2" ht="13" hidden="1">
      <c r="B833" s="9"/>
    </row>
    <row r="834" spans="2:2" ht="13" hidden="1">
      <c r="B834" s="9"/>
    </row>
    <row r="835" spans="2:2" ht="13" hidden="1">
      <c r="B835" s="9"/>
    </row>
    <row r="836" spans="2:2" ht="13" hidden="1">
      <c r="B836" s="9"/>
    </row>
    <row r="837" spans="2:2" ht="13" hidden="1">
      <c r="B837" s="9"/>
    </row>
    <row r="838" spans="2:2" ht="13" hidden="1">
      <c r="B838" s="9"/>
    </row>
    <row r="839" spans="2:2" ht="13" hidden="1">
      <c r="B839" s="9"/>
    </row>
    <row r="840" spans="2:2" ht="13" hidden="1">
      <c r="B840" s="9"/>
    </row>
    <row r="841" spans="2:2" ht="13" hidden="1">
      <c r="B841" s="9"/>
    </row>
    <row r="842" spans="2:2" ht="13" hidden="1">
      <c r="B842" s="9"/>
    </row>
    <row r="843" spans="2:2" ht="13" hidden="1">
      <c r="B843" s="9"/>
    </row>
    <row r="844" spans="2:2" ht="13" hidden="1">
      <c r="B844" s="9"/>
    </row>
    <row r="845" spans="2:2" ht="13" hidden="1">
      <c r="B845" s="9"/>
    </row>
    <row r="846" spans="2:2" ht="13" hidden="1">
      <c r="B846" s="9"/>
    </row>
    <row r="847" spans="2:2" ht="13" hidden="1">
      <c r="B847" s="9"/>
    </row>
    <row r="848" spans="2:2" ht="13" hidden="1">
      <c r="B848" s="9"/>
    </row>
    <row r="849" spans="2:2" ht="13" hidden="1">
      <c r="B849" s="9"/>
    </row>
    <row r="850" spans="2:2" ht="13" hidden="1">
      <c r="B850" s="9"/>
    </row>
    <row r="851" spans="2:2" ht="13" hidden="1">
      <c r="B851" s="9"/>
    </row>
    <row r="852" spans="2:2" ht="13" hidden="1">
      <c r="B852" s="9"/>
    </row>
    <row r="853" spans="2:2" ht="13" hidden="1">
      <c r="B853" s="9"/>
    </row>
    <row r="854" spans="2:2" ht="13" hidden="1">
      <c r="B854" s="9"/>
    </row>
    <row r="855" spans="2:2" ht="13" hidden="1">
      <c r="B855" s="9"/>
    </row>
    <row r="856" spans="2:2" ht="13" hidden="1">
      <c r="B856" s="9"/>
    </row>
    <row r="857" spans="2:2" ht="13" hidden="1">
      <c r="B857" s="9"/>
    </row>
    <row r="858" spans="2:2" ht="13" hidden="1">
      <c r="B858" s="9"/>
    </row>
    <row r="859" spans="2:2" ht="13" hidden="1">
      <c r="B859" s="9"/>
    </row>
    <row r="860" spans="2:2" ht="13" hidden="1">
      <c r="B860" s="9"/>
    </row>
    <row r="861" spans="2:2" ht="13" hidden="1">
      <c r="B861" s="9"/>
    </row>
    <row r="862" spans="2:2" ht="13" hidden="1">
      <c r="B862" s="9"/>
    </row>
    <row r="863" spans="2:2" ht="13" hidden="1">
      <c r="B863" s="9"/>
    </row>
    <row r="864" spans="2:2" ht="13" hidden="1">
      <c r="B864" s="9"/>
    </row>
    <row r="865" spans="2:2" ht="13" hidden="1">
      <c r="B865" s="9"/>
    </row>
    <row r="866" spans="2:2" ht="13" hidden="1">
      <c r="B866" s="9"/>
    </row>
    <row r="867" spans="2:2" ht="13" hidden="1">
      <c r="B867" s="9"/>
    </row>
    <row r="868" spans="2:2" ht="13" hidden="1">
      <c r="B868" s="9"/>
    </row>
    <row r="869" spans="2:2" ht="13" hidden="1">
      <c r="B869" s="9"/>
    </row>
    <row r="870" spans="2:2" ht="13" hidden="1">
      <c r="B870" s="9"/>
    </row>
    <row r="871" spans="2:2" ht="13" hidden="1">
      <c r="B871" s="9"/>
    </row>
    <row r="872" spans="2:2" ht="13" hidden="1">
      <c r="B872" s="9"/>
    </row>
    <row r="873" spans="2:2" ht="13" hidden="1">
      <c r="B873" s="9"/>
    </row>
    <row r="874" spans="2:2" ht="13" hidden="1">
      <c r="B874" s="9"/>
    </row>
    <row r="875" spans="2:2" ht="13" hidden="1">
      <c r="B875" s="9"/>
    </row>
    <row r="876" spans="2:2" ht="13" hidden="1">
      <c r="B876" s="9"/>
    </row>
    <row r="877" spans="2:2" ht="13" hidden="1">
      <c r="B877" s="9"/>
    </row>
    <row r="878" spans="2:2" ht="13" hidden="1">
      <c r="B878" s="9"/>
    </row>
    <row r="879" spans="2:2" ht="13" hidden="1">
      <c r="B879" s="9"/>
    </row>
    <row r="880" spans="2:2" ht="13" hidden="1">
      <c r="B880" s="9"/>
    </row>
    <row r="881" spans="2:2" ht="13" hidden="1">
      <c r="B881" s="9"/>
    </row>
    <row r="882" spans="2:2" ht="13" hidden="1">
      <c r="B882" s="9"/>
    </row>
    <row r="883" spans="2:2" ht="13" hidden="1">
      <c r="B883" s="9"/>
    </row>
    <row r="884" spans="2:2" ht="13" hidden="1">
      <c r="B884" s="9"/>
    </row>
    <row r="885" spans="2:2" ht="13" hidden="1">
      <c r="B885" s="9"/>
    </row>
    <row r="886" spans="2:2" ht="13" hidden="1">
      <c r="B886" s="9"/>
    </row>
    <row r="887" spans="2:2" ht="13" hidden="1">
      <c r="B887" s="9"/>
    </row>
    <row r="888" spans="2:2" ht="13" hidden="1">
      <c r="B888" s="9"/>
    </row>
    <row r="889" spans="2:2" ht="13" hidden="1">
      <c r="B889" s="9"/>
    </row>
    <row r="890" spans="2:2" ht="13" hidden="1">
      <c r="B890" s="9"/>
    </row>
    <row r="891" spans="2:2" ht="13" hidden="1">
      <c r="B891" s="9"/>
    </row>
    <row r="892" spans="2:2" ht="13" hidden="1">
      <c r="B892" s="9"/>
    </row>
    <row r="893" spans="2:2" ht="13" hidden="1">
      <c r="B893" s="9"/>
    </row>
    <row r="894" spans="2:2" ht="13" hidden="1">
      <c r="B894" s="9"/>
    </row>
    <row r="895" spans="2:2" ht="13" hidden="1">
      <c r="B895" s="9"/>
    </row>
    <row r="896" spans="2:2" ht="13" hidden="1">
      <c r="B896" s="9"/>
    </row>
    <row r="897" spans="2:2" ht="13" hidden="1">
      <c r="B897" s="9"/>
    </row>
    <row r="898" spans="2:2" ht="13" hidden="1">
      <c r="B898" s="9"/>
    </row>
    <row r="899" spans="2:2" ht="13" hidden="1">
      <c r="B899" s="9"/>
    </row>
    <row r="900" spans="2:2" ht="13" hidden="1">
      <c r="B900" s="9"/>
    </row>
    <row r="901" spans="2:2" ht="13" hidden="1">
      <c r="B901" s="9"/>
    </row>
    <row r="902" spans="2:2" ht="13" hidden="1">
      <c r="B902" s="9"/>
    </row>
    <row r="903" spans="2:2" ht="13" hidden="1">
      <c r="B903" s="9"/>
    </row>
    <row r="904" spans="2:2" ht="13" hidden="1">
      <c r="B904" s="9"/>
    </row>
    <row r="905" spans="2:2" ht="13" hidden="1">
      <c r="B905" s="9"/>
    </row>
    <row r="906" spans="2:2" ht="13" hidden="1">
      <c r="B906" s="9"/>
    </row>
    <row r="907" spans="2:2" ht="13" hidden="1">
      <c r="B907" s="9"/>
    </row>
    <row r="908" spans="2:2" ht="13" hidden="1">
      <c r="B908" s="9"/>
    </row>
    <row r="909" spans="2:2" ht="13" hidden="1">
      <c r="B909" s="9"/>
    </row>
    <row r="910" spans="2:2" ht="13" hidden="1">
      <c r="B910" s="9"/>
    </row>
    <row r="911" spans="2:2" ht="13" hidden="1">
      <c r="B911" s="9"/>
    </row>
    <row r="912" spans="2:2" ht="13" hidden="1">
      <c r="B912" s="9"/>
    </row>
    <row r="913" spans="2:2" ht="13" hidden="1">
      <c r="B913" s="9"/>
    </row>
    <row r="914" spans="2:2" ht="13" hidden="1">
      <c r="B914" s="9"/>
    </row>
    <row r="915" spans="2:2" ht="13" hidden="1">
      <c r="B915" s="9"/>
    </row>
    <row r="916" spans="2:2" ht="13" hidden="1">
      <c r="B916" s="9"/>
    </row>
    <row r="917" spans="2:2" ht="13" hidden="1">
      <c r="B917" s="9"/>
    </row>
    <row r="918" spans="2:2" ht="13" hidden="1">
      <c r="B918" s="9"/>
    </row>
    <row r="919" spans="2:2" ht="13" hidden="1">
      <c r="B919" s="9"/>
    </row>
    <row r="920" spans="2:2" ht="13" hidden="1">
      <c r="B920" s="9"/>
    </row>
    <row r="921" spans="2:2" ht="13" hidden="1">
      <c r="B921" s="9"/>
    </row>
    <row r="922" spans="2:2" ht="13" hidden="1">
      <c r="B922" s="9"/>
    </row>
    <row r="923" spans="2:2" ht="13" hidden="1">
      <c r="B923" s="9"/>
    </row>
    <row r="924" spans="2:2" ht="13" hidden="1">
      <c r="B924" s="9"/>
    </row>
    <row r="925" spans="2:2" ht="13" hidden="1">
      <c r="B925" s="9"/>
    </row>
    <row r="926" spans="2:2" ht="13" hidden="1">
      <c r="B926" s="9"/>
    </row>
    <row r="927" spans="2:2" ht="13" hidden="1">
      <c r="B927" s="9"/>
    </row>
    <row r="928" spans="2:2" ht="13" hidden="1">
      <c r="B928" s="9"/>
    </row>
    <row r="929" spans="2:2" ht="13" hidden="1">
      <c r="B929" s="9"/>
    </row>
    <row r="930" spans="2:2" ht="13" hidden="1">
      <c r="B930" s="9"/>
    </row>
    <row r="931" spans="2:2" ht="13" hidden="1">
      <c r="B931" s="9"/>
    </row>
    <row r="932" spans="2:2" ht="13" hidden="1">
      <c r="B932" s="9"/>
    </row>
    <row r="933" spans="2:2" ht="13" hidden="1">
      <c r="B933" s="9"/>
    </row>
    <row r="934" spans="2:2" ht="13" hidden="1">
      <c r="B934" s="9"/>
    </row>
    <row r="935" spans="2:2" ht="13" hidden="1">
      <c r="B935" s="9"/>
    </row>
    <row r="936" spans="2:2" ht="13" hidden="1">
      <c r="B936" s="9"/>
    </row>
    <row r="937" spans="2:2" ht="13" hidden="1">
      <c r="B937" s="9"/>
    </row>
    <row r="938" spans="2:2" ht="13" hidden="1">
      <c r="B938" s="9"/>
    </row>
    <row r="939" spans="2:2" ht="13" hidden="1">
      <c r="B939" s="9"/>
    </row>
    <row r="940" spans="2:2" ht="13" hidden="1">
      <c r="B940" s="9"/>
    </row>
    <row r="941" spans="2:2" ht="13" hidden="1">
      <c r="B941" s="9"/>
    </row>
    <row r="942" spans="2:2" ht="13" hidden="1">
      <c r="B942" s="9"/>
    </row>
    <row r="943" spans="2:2" ht="13" hidden="1">
      <c r="B943" s="9"/>
    </row>
    <row r="944" spans="2:2" ht="13" hidden="1">
      <c r="B944" s="9"/>
    </row>
    <row r="945" spans="2:2" ht="13" hidden="1">
      <c r="B945" s="9"/>
    </row>
    <row r="946" spans="2:2" ht="13" hidden="1">
      <c r="B946" s="9"/>
    </row>
    <row r="947" spans="2:2" ht="13" hidden="1">
      <c r="B947" s="9"/>
    </row>
    <row r="948" spans="2:2" ht="13" hidden="1">
      <c r="B948" s="9"/>
    </row>
    <row r="949" spans="2:2" ht="13" hidden="1">
      <c r="B949" s="9"/>
    </row>
    <row r="950" spans="2:2" ht="13" hidden="1">
      <c r="B950" s="9"/>
    </row>
    <row r="951" spans="2:2" ht="13" hidden="1">
      <c r="B951" s="9"/>
    </row>
    <row r="952" spans="2:2" ht="13" hidden="1">
      <c r="B952" s="9"/>
    </row>
    <row r="953" spans="2:2" ht="13" hidden="1">
      <c r="B953" s="9"/>
    </row>
    <row r="954" spans="2:2" ht="13" hidden="1">
      <c r="B954" s="9"/>
    </row>
    <row r="955" spans="2:2" ht="13" hidden="1">
      <c r="B955" s="9"/>
    </row>
    <row r="956" spans="2:2" ht="13" hidden="1">
      <c r="B956" s="9"/>
    </row>
    <row r="957" spans="2:2" ht="13" hidden="1">
      <c r="B957" s="9"/>
    </row>
    <row r="958" spans="2:2" ht="13" hidden="1">
      <c r="B958" s="9"/>
    </row>
    <row r="959" spans="2:2" ht="13" hidden="1">
      <c r="B959" s="9"/>
    </row>
    <row r="960" spans="2:2" ht="13" hidden="1">
      <c r="B960" s="9"/>
    </row>
    <row r="961" spans="2:2" ht="13" hidden="1">
      <c r="B961" s="9"/>
    </row>
    <row r="962" spans="2:2" ht="13" hidden="1">
      <c r="B962" s="9"/>
    </row>
    <row r="963" spans="2:2" ht="13" hidden="1">
      <c r="B963" s="9"/>
    </row>
    <row r="964" spans="2:2" ht="13" hidden="1">
      <c r="B964" s="9"/>
    </row>
    <row r="965" spans="2:2" ht="13" hidden="1">
      <c r="B965" s="9"/>
    </row>
    <row r="966" spans="2:2" ht="13" hidden="1">
      <c r="B966" s="9"/>
    </row>
    <row r="967" spans="2:2" ht="13" hidden="1">
      <c r="B967" s="9"/>
    </row>
    <row r="968" spans="2:2" ht="13" hidden="1">
      <c r="B968" s="9"/>
    </row>
    <row r="969" spans="2:2" ht="13" hidden="1">
      <c r="B969" s="9"/>
    </row>
    <row r="970" spans="2:2" ht="13" hidden="1">
      <c r="B970" s="9"/>
    </row>
    <row r="971" spans="2:2" ht="13" hidden="1">
      <c r="B971" s="9"/>
    </row>
    <row r="972" spans="2:2" ht="13" hidden="1">
      <c r="B972" s="9"/>
    </row>
    <row r="973" spans="2:2" ht="13" hidden="1">
      <c r="B973" s="9"/>
    </row>
    <row r="974" spans="2:2" ht="13" hidden="1">
      <c r="B974" s="9"/>
    </row>
    <row r="975" spans="2:2" ht="13" hidden="1">
      <c r="B975" s="9"/>
    </row>
    <row r="976" spans="2:2" ht="13" hidden="1">
      <c r="B976" s="9"/>
    </row>
    <row r="977" spans="2:2" ht="13" hidden="1">
      <c r="B977" s="9"/>
    </row>
    <row r="978" spans="2:2" ht="13" hidden="1">
      <c r="B978" s="9"/>
    </row>
    <row r="979" spans="2:2" ht="13" hidden="1">
      <c r="B979" s="9"/>
    </row>
    <row r="980" spans="2:2" ht="13" hidden="1">
      <c r="B980" s="9"/>
    </row>
    <row r="981" spans="2:2" ht="13" hidden="1">
      <c r="B981" s="9"/>
    </row>
    <row r="982" spans="2:2" ht="13" hidden="1">
      <c r="B982" s="9"/>
    </row>
    <row r="983" spans="2:2" ht="13" hidden="1">
      <c r="B983" s="9"/>
    </row>
    <row r="984" spans="2:2" ht="13" hidden="1">
      <c r="B984" s="9"/>
    </row>
    <row r="985" spans="2:2" ht="13" hidden="1">
      <c r="B985" s="9"/>
    </row>
    <row r="986" spans="2:2" ht="13" hidden="1">
      <c r="B986" s="9"/>
    </row>
    <row r="987" spans="2:2" ht="13" hidden="1">
      <c r="B987" s="9"/>
    </row>
    <row r="988" spans="2:2" ht="13" hidden="1">
      <c r="B988" s="9"/>
    </row>
    <row r="989" spans="2:2" ht="13" hidden="1">
      <c r="B989" s="9"/>
    </row>
    <row r="990" spans="2:2" ht="13" hidden="1">
      <c r="B990" s="9"/>
    </row>
    <row r="991" spans="2:2" ht="13" hidden="1">
      <c r="B991" s="9"/>
    </row>
    <row r="992" spans="2:2" ht="13" hidden="1">
      <c r="B992" s="9"/>
    </row>
    <row r="993" spans="2:2" ht="13" hidden="1">
      <c r="B993" s="9"/>
    </row>
    <row r="994" spans="2:2" ht="13" hidden="1">
      <c r="B994" s="9"/>
    </row>
    <row r="995" spans="2:2" ht="13" hidden="1">
      <c r="B995" s="9"/>
    </row>
    <row r="996" spans="2:2" ht="13" hidden="1">
      <c r="B996" s="9"/>
    </row>
    <row r="997" spans="2:2" ht="13" hidden="1">
      <c r="B997" s="9"/>
    </row>
    <row r="998" spans="2:2" ht="13" hidden="1">
      <c r="B998" s="9"/>
    </row>
    <row r="999" spans="2:2" ht="13" hidden="1">
      <c r="B999" s="9"/>
    </row>
    <row r="1000" spans="2:2" ht="13" hidden="1">
      <c r="B1000"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M61"/>
  <sheetViews>
    <sheetView workbookViewId="0">
      <selection activeCell="I63" sqref="I63"/>
    </sheetView>
  </sheetViews>
  <sheetFormatPr baseColWidth="10" defaultColWidth="14.5" defaultRowHeight="15.75" customHeight="1"/>
  <cols>
    <col min="1" max="1" width="18.1640625" customWidth="1"/>
    <col min="2" max="2" width="17.33203125" customWidth="1"/>
    <col min="3" max="3" width="4.33203125" customWidth="1"/>
    <col min="4" max="4" width="14.1640625" customWidth="1"/>
    <col min="5" max="8" width="24.33203125" customWidth="1"/>
    <col min="9" max="9" width="11.1640625" customWidth="1"/>
    <col min="10" max="10" width="63.5" customWidth="1"/>
    <col min="11" max="12" width="24.5" customWidth="1"/>
    <col min="13" max="13" width="64.6640625" customWidth="1"/>
  </cols>
  <sheetData>
    <row r="1" spans="1:13" ht="31.5" customHeight="1">
      <c r="A1" s="149" t="s">
        <v>7</v>
      </c>
      <c r="B1" s="150"/>
      <c r="C1" s="150"/>
      <c r="D1" s="150"/>
      <c r="E1" s="150"/>
      <c r="F1" s="150"/>
      <c r="G1" s="150"/>
      <c r="H1" s="151"/>
      <c r="I1" s="10"/>
      <c r="J1" s="10"/>
      <c r="K1" s="11" t="s">
        <v>8</v>
      </c>
      <c r="L1" s="12" t="s">
        <v>9</v>
      </c>
      <c r="M1" s="13" t="s">
        <v>10</v>
      </c>
    </row>
    <row r="2" spans="1:13" ht="45">
      <c r="A2" s="11" t="s">
        <v>11</v>
      </c>
      <c r="B2" s="14" t="s">
        <v>12</v>
      </c>
      <c r="C2" s="15" t="s">
        <v>13</v>
      </c>
      <c r="D2" s="14" t="s">
        <v>14</v>
      </c>
      <c r="E2" s="16" t="s">
        <v>15</v>
      </c>
      <c r="F2" s="17" t="s">
        <v>16</v>
      </c>
      <c r="G2" s="18" t="s">
        <v>17</v>
      </c>
      <c r="H2" s="19" t="s">
        <v>18</v>
      </c>
      <c r="I2" s="20" t="s">
        <v>19</v>
      </c>
      <c r="J2" s="20" t="s">
        <v>20</v>
      </c>
      <c r="K2" s="21"/>
      <c r="L2" s="22" t="str">
        <f>HYPERLINK("https://drive.google.com/open?id=18gUJ36y9NYFHHdtlpaJviuTYLJLHy0YH","Humanitarian Health Competency Matrix (HHCM) - Learning and Training Pathway")</f>
        <v>Humanitarian Health Competency Matrix (HHCM) - Learning and Training Pathway</v>
      </c>
      <c r="M2" s="23"/>
    </row>
    <row r="3" spans="1:13" ht="14">
      <c r="A3" s="24" t="s">
        <v>21</v>
      </c>
      <c r="B3" s="152" t="str">
        <f>HYPERLINK("https://www.slideshare.net/heatherleson/data-literacy-at-ifrc-2017","Data Literacy includes the skills, knowledge, attitudes, and social structures required for different populations to use data.")</f>
        <v>Data Literacy includes the skills, knowledge, attitudes, and social structures required for different populations to use data.</v>
      </c>
      <c r="C3" s="143"/>
      <c r="D3" s="143"/>
      <c r="E3" s="143"/>
      <c r="F3" s="143"/>
      <c r="G3" s="143"/>
      <c r="H3" s="144"/>
      <c r="I3" s="25"/>
      <c r="J3" s="25"/>
      <c r="K3" s="26"/>
      <c r="L3" s="27"/>
      <c r="M3" s="28"/>
    </row>
    <row r="4" spans="1:13" ht="15">
      <c r="A4" s="29" t="s">
        <v>21</v>
      </c>
      <c r="B4" s="30" t="s">
        <v>22</v>
      </c>
      <c r="C4" s="31"/>
      <c r="D4" s="145" t="e">
        <f>HYPERLINK("https://en.wikipedia.org/wiki/Data_culture#cite_note-1","Data culture is the principle established in the process of social practice in both public and private sectors which requires all staffs and decision-makers to focus on the information conveyed by the existing data, and make decisions and changes accordin"&amp;"g to these results instead of leading the development of the company based on experience in the particular field (Wikipedia)")</f>
        <v>#VALUE!</v>
      </c>
      <c r="E4" s="143"/>
      <c r="F4" s="143"/>
      <c r="G4" s="143"/>
      <c r="H4" s="144"/>
      <c r="I4" s="32"/>
      <c r="J4" s="32"/>
      <c r="K4" s="33" t="str">
        <f>HYPERLINK("https://www.preparecenter.org/content/data-culture-data-playbook-beta#overlay-context=content/data-essentials-data-playbook-beta","Module 2: Data Culture")</f>
        <v>Module 2: Data Culture</v>
      </c>
      <c r="L4" s="34"/>
      <c r="M4" s="35" t="s">
        <v>23</v>
      </c>
    </row>
    <row r="5" spans="1:13" ht="75">
      <c r="A5" s="29" t="s">
        <v>21</v>
      </c>
      <c r="B5" s="36" t="s">
        <v>22</v>
      </c>
      <c r="C5" s="37">
        <v>1</v>
      </c>
      <c r="D5" s="38" t="s">
        <v>24</v>
      </c>
      <c r="E5" s="39" t="s">
        <v>25</v>
      </c>
      <c r="F5" s="39" t="s">
        <v>26</v>
      </c>
      <c r="G5" s="40" t="s">
        <v>27</v>
      </c>
      <c r="H5" s="41" t="s">
        <v>28</v>
      </c>
      <c r="I5" s="42"/>
      <c r="J5" s="42"/>
      <c r="K5" s="33" t="str">
        <f>HYPERLINK("https://www.preparecenter.org/content/data-leadership-data-playbook-beta","Module 9: Data for Leadership")</f>
        <v>Module 9: Data for Leadership</v>
      </c>
      <c r="L5" s="43" t="str">
        <f>HYPERLINK("https://docs.google.com/document/d/1jGDRxT7rLezvtMaHer3UV-rdWgORh8oVswA8o-WTVg0/edit#heading=h.sfde0y25pr5a","Piloting Data Playbook: CBS content identification")</f>
        <v>Piloting Data Playbook: CBS content identification</v>
      </c>
      <c r="M5" s="44"/>
    </row>
    <row r="6" spans="1:13" ht="45">
      <c r="A6" s="29" t="s">
        <v>21</v>
      </c>
      <c r="B6" s="45" t="s">
        <v>22</v>
      </c>
      <c r="C6" s="37">
        <f t="shared" ref="C6:C7" si="0">C5+1</f>
        <v>2</v>
      </c>
      <c r="D6" s="38" t="s">
        <v>29</v>
      </c>
      <c r="E6" s="40" t="s">
        <v>30</v>
      </c>
      <c r="F6" s="40" t="s">
        <v>31</v>
      </c>
      <c r="G6" s="40" t="s">
        <v>32</v>
      </c>
      <c r="H6" s="41" t="s">
        <v>33</v>
      </c>
      <c r="I6" s="42"/>
      <c r="J6" s="42"/>
      <c r="K6" s="46"/>
      <c r="L6" s="47"/>
      <c r="M6" s="44"/>
    </row>
    <row r="7" spans="1:13" ht="60">
      <c r="A7" s="29" t="s">
        <v>21</v>
      </c>
      <c r="B7" s="45" t="s">
        <v>22</v>
      </c>
      <c r="C7" s="37">
        <f t="shared" si="0"/>
        <v>3</v>
      </c>
      <c r="D7" s="38" t="s">
        <v>34</v>
      </c>
      <c r="E7" s="40" t="s">
        <v>35</v>
      </c>
      <c r="F7" s="40" t="s">
        <v>36</v>
      </c>
      <c r="G7" s="40" t="s">
        <v>37</v>
      </c>
      <c r="H7" s="41" t="s">
        <v>38</v>
      </c>
      <c r="I7" s="42"/>
      <c r="J7" s="42"/>
      <c r="K7" s="48"/>
      <c r="L7" s="49"/>
      <c r="M7" s="50" t="str">
        <f>HYPERLINK("https://responsibledata.io/resources/handbook/","Responsible Data Handbook that walks teams through data engagement projects")</f>
        <v>Responsible Data Handbook that walks teams through data engagement projects</v>
      </c>
    </row>
    <row r="8" spans="1:13" ht="15">
      <c r="A8" s="29" t="s">
        <v>21</v>
      </c>
      <c r="B8" s="51" t="s">
        <v>39</v>
      </c>
      <c r="C8" s="31"/>
      <c r="D8" s="145" t="str">
        <f>HYPERLINK("https://en.wikipedia.org/wiki/Data_literacy","Data literacy is the ability to read, understand, create and communicate data as information. (Wikipedia)")</f>
        <v>Data literacy is the ability to read, understand, create and communicate data as information. (Wikipedia)</v>
      </c>
      <c r="E8" s="143"/>
      <c r="F8" s="143"/>
      <c r="G8" s="143"/>
      <c r="H8" s="144"/>
      <c r="I8" s="32"/>
      <c r="J8" s="32"/>
      <c r="K8" s="48"/>
      <c r="L8" s="49"/>
      <c r="M8" s="52"/>
    </row>
    <row r="9" spans="1:13" ht="60">
      <c r="A9" s="53" t="str">
        <f t="shared" ref="A9:B9" si="1">A8</f>
        <v>1. Data Literacy</v>
      </c>
      <c r="B9" s="45" t="str">
        <f t="shared" si="1"/>
        <v>1.2 Data literacy</v>
      </c>
      <c r="C9" s="37">
        <f>C7+1</f>
        <v>4</v>
      </c>
      <c r="D9" s="38" t="s">
        <v>40</v>
      </c>
      <c r="E9" s="40" t="s">
        <v>41</v>
      </c>
      <c r="F9" s="40" t="s">
        <v>42</v>
      </c>
      <c r="G9" s="40" t="s">
        <v>43</v>
      </c>
      <c r="H9" s="41" t="s">
        <v>44</v>
      </c>
      <c r="I9" s="42"/>
      <c r="J9" s="42"/>
      <c r="K9" s="33" t="str">
        <f>HYPERLINK("https://www.preparecenter.org/content/data-essentials-module-1-data-playbook#overlay-context=toolkit/data-playbook","Module 1: Data Essentials")</f>
        <v>Module 1: Data Essentials</v>
      </c>
      <c r="M9" s="52"/>
    </row>
    <row r="10" spans="1:13" ht="60">
      <c r="A10" s="54" t="str">
        <f t="shared" ref="A10:B10" si="2">A9</f>
        <v>1. Data Literacy</v>
      </c>
      <c r="B10" s="55" t="str">
        <f t="shared" si="2"/>
        <v>1.2 Data literacy</v>
      </c>
      <c r="C10" s="37">
        <f t="shared" ref="C10:C12" si="3">C9+1</f>
        <v>5</v>
      </c>
      <c r="D10" s="38" t="s">
        <v>45</v>
      </c>
      <c r="E10" s="40" t="s">
        <v>46</v>
      </c>
      <c r="F10" s="40" t="s">
        <v>47</v>
      </c>
      <c r="G10" s="40" t="s">
        <v>48</v>
      </c>
      <c r="H10" s="41" t="s">
        <v>49</v>
      </c>
      <c r="I10" s="42"/>
      <c r="J10" s="42"/>
      <c r="K10" s="56"/>
      <c r="L10" s="57" t="s">
        <v>50</v>
      </c>
      <c r="M10" s="58" t="str">
        <f>HYPERLINK("https://docs.google.com/spreadsheets/d/1LmDCWGuHBmHnQbFdIk0nHtzqBO1GA1om3BwyL23WYKY/edit#gid=0","Data validation and cleaning resource - Basic Excel Mini Lessons")</f>
        <v>Data validation and cleaning resource - Basic Excel Mini Lessons</v>
      </c>
    </row>
    <row r="11" spans="1:13" ht="105">
      <c r="A11" s="54" t="str">
        <f t="shared" ref="A11:B11" si="4">A10</f>
        <v>1. Data Literacy</v>
      </c>
      <c r="B11" s="55" t="str">
        <f t="shared" si="4"/>
        <v>1.2 Data literacy</v>
      </c>
      <c r="C11" s="37">
        <f t="shared" si="3"/>
        <v>6</v>
      </c>
      <c r="D11" s="38" t="s">
        <v>51</v>
      </c>
      <c r="E11" s="40" t="s">
        <v>52</v>
      </c>
      <c r="F11" s="40" t="s">
        <v>53</v>
      </c>
      <c r="G11" s="40" t="s">
        <v>54</v>
      </c>
      <c r="H11" s="41" t="s">
        <v>55</v>
      </c>
      <c r="I11" s="42"/>
      <c r="J11" s="42"/>
      <c r="K11" s="56"/>
      <c r="L11" s="59"/>
      <c r="M11" s="60"/>
    </row>
    <row r="12" spans="1:13" ht="45">
      <c r="A12" s="54" t="str">
        <f>A10</f>
        <v>1. Data Literacy</v>
      </c>
      <c r="B12" s="55" t="str">
        <f>B11</f>
        <v>1.2 Data literacy</v>
      </c>
      <c r="C12" s="37">
        <f t="shared" si="3"/>
        <v>7</v>
      </c>
      <c r="D12" s="38" t="s">
        <v>56</v>
      </c>
      <c r="E12" s="40" t="s">
        <v>57</v>
      </c>
      <c r="F12" s="40" t="s">
        <v>58</v>
      </c>
      <c r="G12" s="40" t="s">
        <v>59</v>
      </c>
      <c r="H12" s="41" t="s">
        <v>60</v>
      </c>
      <c r="I12" s="42"/>
      <c r="J12" s="42"/>
      <c r="K12" s="56"/>
      <c r="L12" s="57"/>
      <c r="M12" s="61"/>
    </row>
    <row r="13" spans="1:13" ht="15">
      <c r="A13" s="54" t="str">
        <f>A10</f>
        <v>1. Data Literacy</v>
      </c>
      <c r="B13" s="51" t="s">
        <v>61</v>
      </c>
      <c r="C13" s="31"/>
      <c r="D13" s="145" t="str">
        <f>HYPERLINK("https://www.researchgate.net/publication/324731234_A_Framework_for_Strengthening_Data_Ecosystems_to_Serve_Humanitarian_Purposes","The network of organizations, affiliated and affected communities, governemntal and private sector organizations who are producing, collecting and analyzing digital data (510 &amp; Raymond et al)")</f>
        <v>The network of organizations, affiliated and affected communities, governemntal and private sector organizations who are producing, collecting and analyzing digital data (510 &amp; Raymond et al)</v>
      </c>
      <c r="E13" s="143"/>
      <c r="F13" s="143"/>
      <c r="G13" s="143"/>
      <c r="H13" s="144"/>
      <c r="I13" s="32"/>
      <c r="J13" s="32"/>
      <c r="K13" s="62"/>
      <c r="L13" s="47"/>
      <c r="M13" s="44"/>
    </row>
    <row r="14" spans="1:13" ht="67.5" customHeight="1">
      <c r="A14" s="54" t="str">
        <f t="shared" ref="A14:B14" si="5">A13</f>
        <v>1. Data Literacy</v>
      </c>
      <c r="B14" s="55" t="str">
        <f t="shared" si="5"/>
        <v>1.3 Data ecosystem</v>
      </c>
      <c r="C14" s="37">
        <f>C12+1</f>
        <v>8</v>
      </c>
      <c r="D14" s="38" t="s">
        <v>62</v>
      </c>
      <c r="E14" s="40" t="s">
        <v>63</v>
      </c>
      <c r="F14" s="40" t="s">
        <v>64</v>
      </c>
      <c r="G14" s="40" t="s">
        <v>65</v>
      </c>
      <c r="H14" s="40" t="s">
        <v>66</v>
      </c>
      <c r="I14" s="42"/>
      <c r="J14" s="42"/>
      <c r="K14" s="62"/>
      <c r="L14" s="47"/>
      <c r="M14" s="50"/>
    </row>
    <row r="15" spans="1:13" ht="59.25" customHeight="1">
      <c r="A15" s="54" t="str">
        <f t="shared" ref="A15:B15" si="6">A14</f>
        <v>1. Data Literacy</v>
      </c>
      <c r="B15" s="55" t="str">
        <f t="shared" si="6"/>
        <v>1.3 Data ecosystem</v>
      </c>
      <c r="C15" s="37">
        <f t="shared" ref="C15:C16" si="7">C14+1</f>
        <v>9</v>
      </c>
      <c r="D15" s="38" t="s">
        <v>67</v>
      </c>
      <c r="E15" s="40" t="s">
        <v>68</v>
      </c>
      <c r="F15" s="40" t="s">
        <v>69</v>
      </c>
      <c r="G15" s="40" t="s">
        <v>70</v>
      </c>
      <c r="H15" s="40" t="s">
        <v>71</v>
      </c>
      <c r="I15" s="42"/>
      <c r="J15" s="42"/>
      <c r="K15" s="62"/>
      <c r="L15" s="47"/>
      <c r="M15" s="50" t="s">
        <v>72</v>
      </c>
    </row>
    <row r="16" spans="1:13" ht="81" customHeight="1">
      <c r="A16" s="54" t="str">
        <f t="shared" ref="A16:B16" si="8">A15</f>
        <v>1. Data Literacy</v>
      </c>
      <c r="B16" s="55" t="str">
        <f t="shared" si="8"/>
        <v>1.3 Data ecosystem</v>
      </c>
      <c r="C16" s="37">
        <f t="shared" si="7"/>
        <v>10</v>
      </c>
      <c r="D16" s="38" t="s">
        <v>73</v>
      </c>
      <c r="E16" s="40" t="s">
        <v>74</v>
      </c>
      <c r="F16" s="40" t="s">
        <v>75</v>
      </c>
      <c r="G16" s="40" t="s">
        <v>76</v>
      </c>
      <c r="H16" s="40" t="s">
        <v>77</v>
      </c>
      <c r="I16" s="42"/>
      <c r="J16" s="42"/>
      <c r="K16" s="62"/>
      <c r="L16" s="47"/>
      <c r="M16" s="50"/>
    </row>
    <row r="17" spans="1:13" ht="14">
      <c r="A17" s="24" t="s">
        <v>78</v>
      </c>
      <c r="B17" s="147" t="str">
        <f>HYPERLINK("https://hhi.harvard.edu/sites/default/files/publications/data_preparedness_update.pdf","“Data preparedness” is the ability of organizations to be ready to responsibly and effectively deploy and manage data collection and analysis tools, techniques and strategies in a specific operational context before a disaster strikes.")</f>
        <v>“Data preparedness” is the ability of organizations to be ready to responsibly and effectively deploy and manage data collection and analysis tools, techniques and strategies in a specific operational context before a disaster strikes.</v>
      </c>
      <c r="C17" s="143"/>
      <c r="D17" s="143"/>
      <c r="E17" s="143"/>
      <c r="F17" s="143"/>
      <c r="G17" s="143"/>
      <c r="H17" s="144"/>
      <c r="I17" s="63"/>
      <c r="J17" s="63"/>
      <c r="K17" s="64"/>
      <c r="L17" s="65"/>
      <c r="M17" s="66" t="s">
        <v>79</v>
      </c>
    </row>
    <row r="18" spans="1:13" ht="15">
      <c r="A18" s="54" t="str">
        <f t="shared" ref="A18:A20" si="9">A17</f>
        <v>2. Data Preparedness</v>
      </c>
      <c r="B18" s="67" t="s">
        <v>80</v>
      </c>
      <c r="C18" s="31"/>
      <c r="D18" s="145" t="str">
        <f>HYPERLINK("http://www.datagovernance.com/defining-data-governance/","Data governance is the practice of organizing and implementing policies, procedures and standards for the effective use of an organization’s structured/unstructured information assets.")</f>
        <v>Data governance is the practice of organizing and implementing policies, procedures and standards for the effective use of an organization’s structured/unstructured information assets.</v>
      </c>
      <c r="E18" s="143"/>
      <c r="F18" s="143"/>
      <c r="G18" s="143"/>
      <c r="H18" s="144"/>
      <c r="I18" s="32"/>
      <c r="J18" s="32"/>
      <c r="K18" s="64"/>
      <c r="L18" s="65"/>
      <c r="M18" s="68" t="str">
        <f>HYPERLINK("https://reliefweb.int/sites/reliefweb.int/files/resources/4305_002_Data_protection_and_humanitarian_action.pdf","Handbook on data protection in humanitarian action")</f>
        <v>Handbook on data protection in humanitarian action</v>
      </c>
    </row>
    <row r="19" spans="1:13" ht="45">
      <c r="A19" s="54" t="str">
        <f t="shared" si="9"/>
        <v>2. Data Preparedness</v>
      </c>
      <c r="B19" s="55" t="s">
        <v>80</v>
      </c>
      <c r="C19" s="37">
        <f>C16+1</f>
        <v>11</v>
      </c>
      <c r="D19" s="38" t="s">
        <v>81</v>
      </c>
      <c r="E19" s="40" t="s">
        <v>82</v>
      </c>
      <c r="F19" s="40" t="s">
        <v>83</v>
      </c>
      <c r="G19" s="40" t="s">
        <v>84</v>
      </c>
      <c r="H19" s="40" t="s">
        <v>85</v>
      </c>
      <c r="I19" s="42"/>
      <c r="J19" s="42"/>
      <c r="K19" s="33" t="str">
        <f>HYPERLINK("https://www.preparecenter.org/content/responsible-data-data-playbook-beta#overlay-context=content/data-visualizations-data-playbook-beta","Module 4: Responsible Data")</f>
        <v>Module 4: Responsible Data</v>
      </c>
      <c r="L19" s="47"/>
      <c r="M19" s="50" t="str">
        <f>HYPERLINK("https://drive.google.com/open?id=1KBcUc7xU6JAxsFbAjcyWJ5xawUIciVJS","510 Data Responsibility Policy")</f>
        <v>510 Data Responsibility Policy</v>
      </c>
    </row>
    <row r="20" spans="1:13" ht="150">
      <c r="A20" s="54" t="str">
        <f t="shared" si="9"/>
        <v>2. Data Preparedness</v>
      </c>
      <c r="B20" s="55" t="s">
        <v>80</v>
      </c>
      <c r="C20" s="37">
        <f>C19+1</f>
        <v>12</v>
      </c>
      <c r="D20" s="38" t="s">
        <v>86</v>
      </c>
      <c r="E20" s="40" t="s">
        <v>87</v>
      </c>
      <c r="F20" s="40" t="s">
        <v>88</v>
      </c>
      <c r="G20" s="40" t="s">
        <v>89</v>
      </c>
      <c r="H20" s="40" t="s">
        <v>90</v>
      </c>
      <c r="J20" s="69"/>
      <c r="K20" s="62"/>
      <c r="L20" s="47"/>
      <c r="M20" s="70" t="s">
        <v>91</v>
      </c>
    </row>
    <row r="21" spans="1:13" ht="30">
      <c r="A21" s="54" t="str">
        <f>A37</f>
        <v>2. Data Preparedness</v>
      </c>
      <c r="B21" s="67" t="s">
        <v>92</v>
      </c>
      <c r="C21" s="31"/>
      <c r="D21" s="145" t="str">
        <f>HYPERLINK("http://www.globalprotectioncluster.org/_assets/files/tools_and_guidance/InterAction_Guide_Incorporating_Protection_2003_EN.pdf","“Data collection”... an umbrella term for all activities associated with soliciting information from individuals and groups. This encompasses, but is not limited to, activities such as evaluations, assessments, surveys, and others. ")</f>
        <v xml:space="preserve">“Data collection”... an umbrella term for all activities associated with soliciting information from individuals and groups. This encompasses, but is not limited to, activities such as evaluations, assessments, surveys, and others. </v>
      </c>
      <c r="E21" s="143"/>
      <c r="F21" s="143"/>
      <c r="G21" s="143"/>
      <c r="H21" s="144"/>
      <c r="I21" s="32"/>
      <c r="J21" s="32"/>
      <c r="K21" s="56"/>
      <c r="L21" s="59"/>
      <c r="M21" s="60"/>
    </row>
    <row r="22" spans="1:13" ht="75">
      <c r="A22" s="54" t="str">
        <f t="shared" ref="A22:B22" si="10">A23</f>
        <v>2. Data Preparedness</v>
      </c>
      <c r="B22" s="55" t="str">
        <f t="shared" si="10"/>
        <v>2.2 Secondary data and access</v>
      </c>
      <c r="C22" s="37">
        <f>C20+1</f>
        <v>13</v>
      </c>
      <c r="D22" s="38" t="s">
        <v>93</v>
      </c>
      <c r="E22" s="40" t="s">
        <v>94</v>
      </c>
      <c r="F22" s="40" t="s">
        <v>95</v>
      </c>
      <c r="G22" s="40" t="s">
        <v>96</v>
      </c>
      <c r="H22" s="41" t="s">
        <v>97</v>
      </c>
      <c r="I22" s="42"/>
      <c r="J22" s="42"/>
      <c r="K22" s="62"/>
      <c r="L22" s="47"/>
      <c r="M22" s="44"/>
    </row>
    <row r="23" spans="1:13" ht="60">
      <c r="A23" s="54" t="str">
        <f t="shared" ref="A23:B23" si="11">A21</f>
        <v>2. Data Preparedness</v>
      </c>
      <c r="B23" s="55" t="str">
        <f t="shared" si="11"/>
        <v>2.2 Secondary data and access</v>
      </c>
      <c r="C23" s="37">
        <f>C22+1</f>
        <v>14</v>
      </c>
      <c r="D23" s="38" t="s">
        <v>98</v>
      </c>
      <c r="E23" s="40" t="s">
        <v>99</v>
      </c>
      <c r="F23" s="40" t="s">
        <v>100</v>
      </c>
      <c r="G23" s="40" t="s">
        <v>101</v>
      </c>
      <c r="H23" s="41" t="s">
        <v>102</v>
      </c>
      <c r="I23" s="42"/>
      <c r="J23" s="42"/>
      <c r="K23" s="56"/>
      <c r="L23" s="59"/>
      <c r="M23" s="60"/>
    </row>
    <row r="24" spans="1:13" ht="30">
      <c r="A24" s="54" t="str">
        <f>A20</f>
        <v>2. Data Preparedness</v>
      </c>
      <c r="B24" s="67" t="s">
        <v>103</v>
      </c>
      <c r="C24" s="31"/>
      <c r="D24" s="145" t="str">
        <f>HYPERLINK("http://www.globalprotectioncluster.org/_assets/files/tools_and_guidance/InterAction_Guide_Incorporating_Protection_2003_EN.pdf","“Data collection”... an umbrella term for all activities associated with soliciting information from individuals and groups. This encompasses, but is not limited to, activities such as evaluations, assessments, surveys, and others. ")</f>
        <v xml:space="preserve">“Data collection”... an umbrella term for all activities associated with soliciting information from individuals and groups. This encompasses, but is not limited to, activities such as evaluations, assessments, surveys, and others. </v>
      </c>
      <c r="E24" s="143"/>
      <c r="F24" s="143"/>
      <c r="G24" s="143"/>
      <c r="H24" s="144"/>
      <c r="I24" s="32"/>
      <c r="J24" s="32"/>
      <c r="K24" s="62"/>
      <c r="L24" s="47"/>
      <c r="M24" s="44"/>
    </row>
    <row r="25" spans="1:13" ht="75">
      <c r="A25" s="54" t="str">
        <f>A26</f>
        <v>2. Data Preparedness</v>
      </c>
      <c r="B25" s="55" t="str">
        <f t="shared" ref="B25:B28" si="12">B24</f>
        <v>2.3 Data collection methodology</v>
      </c>
      <c r="C25" s="37">
        <f>C23+1</f>
        <v>15</v>
      </c>
      <c r="D25" s="38" t="s">
        <v>104</v>
      </c>
      <c r="E25" s="40" t="s">
        <v>105</v>
      </c>
      <c r="F25" s="40" t="s">
        <v>106</v>
      </c>
      <c r="G25" s="40" t="s">
        <v>107</v>
      </c>
      <c r="H25" s="40" t="s">
        <v>108</v>
      </c>
      <c r="I25" s="42"/>
      <c r="J25" s="42"/>
      <c r="K25" s="56"/>
      <c r="L25" s="59"/>
      <c r="M25" s="60"/>
    </row>
    <row r="26" spans="1:13" ht="60">
      <c r="A26" s="54" t="str">
        <f>A24</f>
        <v>2. Data Preparedness</v>
      </c>
      <c r="B26" s="55" t="str">
        <f t="shared" si="12"/>
        <v>2.3 Data collection methodology</v>
      </c>
      <c r="C26" s="37">
        <f t="shared" ref="C26:C30" si="13">C25+1</f>
        <v>16</v>
      </c>
      <c r="D26" s="38" t="s">
        <v>109</v>
      </c>
      <c r="E26" s="40" t="s">
        <v>110</v>
      </c>
      <c r="F26" s="40" t="s">
        <v>111</v>
      </c>
      <c r="G26" s="40" t="s">
        <v>112</v>
      </c>
      <c r="H26" s="40" t="s">
        <v>113</v>
      </c>
      <c r="I26" s="42"/>
      <c r="J26" s="42"/>
      <c r="K26" s="56"/>
      <c r="L26" s="59"/>
      <c r="M26" s="60"/>
    </row>
    <row r="27" spans="1:13" ht="90">
      <c r="A27" s="54" t="str">
        <f>A29</f>
        <v>2. Data Preparedness</v>
      </c>
      <c r="B27" s="55" t="str">
        <f t="shared" si="12"/>
        <v>2.3 Data collection methodology</v>
      </c>
      <c r="C27" s="37">
        <f t="shared" si="13"/>
        <v>17</v>
      </c>
      <c r="D27" s="38" t="s">
        <v>114</v>
      </c>
      <c r="E27" s="40" t="s">
        <v>115</v>
      </c>
      <c r="F27" s="40" t="s">
        <v>116</v>
      </c>
      <c r="G27" s="40" t="s">
        <v>117</v>
      </c>
      <c r="H27" s="41" t="s">
        <v>118</v>
      </c>
      <c r="I27" s="42"/>
      <c r="J27" s="42"/>
      <c r="K27" s="71"/>
      <c r="L27" s="72"/>
      <c r="M27" s="73"/>
    </row>
    <row r="28" spans="1:13" ht="90">
      <c r="A28" s="54" t="str">
        <f>A24</f>
        <v>2. Data Preparedness</v>
      </c>
      <c r="B28" s="55" t="str">
        <f t="shared" si="12"/>
        <v>2.3 Data collection methodology</v>
      </c>
      <c r="C28" s="37">
        <f t="shared" si="13"/>
        <v>18</v>
      </c>
      <c r="D28" s="38" t="s">
        <v>119</v>
      </c>
      <c r="E28" s="40" t="s">
        <v>120</v>
      </c>
      <c r="F28" s="40" t="s">
        <v>121</v>
      </c>
      <c r="G28" s="40" t="s">
        <v>122</v>
      </c>
      <c r="H28" s="40" t="s">
        <v>123</v>
      </c>
      <c r="I28" s="42"/>
      <c r="J28" s="42"/>
      <c r="M28" s="44"/>
    </row>
    <row r="29" spans="1:13" ht="90">
      <c r="A29" s="54" t="str">
        <f t="shared" ref="A29:B29" si="14">A28</f>
        <v>2. Data Preparedness</v>
      </c>
      <c r="B29" s="55" t="str">
        <f t="shared" si="14"/>
        <v>2.3 Data collection methodology</v>
      </c>
      <c r="C29" s="37">
        <f t="shared" si="13"/>
        <v>19</v>
      </c>
      <c r="D29" s="38" t="s">
        <v>124</v>
      </c>
      <c r="E29" s="40" t="s">
        <v>125</v>
      </c>
      <c r="F29" s="40" t="s">
        <v>126</v>
      </c>
      <c r="G29" s="40" t="s">
        <v>127</v>
      </c>
      <c r="H29" s="41" t="s">
        <v>128</v>
      </c>
      <c r="I29" s="42"/>
      <c r="J29" s="42"/>
      <c r="K29" s="62"/>
      <c r="L29" s="47"/>
      <c r="M29" s="44"/>
    </row>
    <row r="30" spans="1:13" ht="90">
      <c r="A30" s="54" t="str">
        <f t="shared" ref="A30:B30" si="15">A29</f>
        <v>2. Data Preparedness</v>
      </c>
      <c r="B30" s="55" t="str">
        <f t="shared" si="15"/>
        <v>2.3 Data collection methodology</v>
      </c>
      <c r="C30" s="37">
        <f t="shared" si="13"/>
        <v>20</v>
      </c>
      <c r="D30" s="38" t="s">
        <v>129</v>
      </c>
      <c r="E30" s="40" t="s">
        <v>130</v>
      </c>
      <c r="F30" s="40" t="s">
        <v>131</v>
      </c>
      <c r="G30" s="40" t="s">
        <v>132</v>
      </c>
      <c r="H30" s="41" t="s">
        <v>133</v>
      </c>
      <c r="I30" s="42"/>
      <c r="J30" s="42"/>
      <c r="K30" s="71"/>
      <c r="L30" s="72"/>
      <c r="M30" s="73"/>
    </row>
    <row r="31" spans="1:13" ht="30">
      <c r="A31" s="54" t="str">
        <f>A30</f>
        <v>2. Data Preparedness</v>
      </c>
      <c r="B31" s="67" t="s">
        <v>134</v>
      </c>
      <c r="C31" s="67"/>
      <c r="D31" s="145" t="str">
        <f>HYPERLINK("https://en.wikipedia.org/wiki/Data_quality","Data quality assurance is the process of data profiling to discover inconsistencies and other anomalies in the data, as well as performing data cleansing activities (e.g. removing outliers, missing data interpolation) to improve the data quality.")</f>
        <v>Data quality assurance is the process of data profiling to discover inconsistencies and other anomalies in the data, as well as performing data cleansing activities (e.g. removing outliers, missing data interpolation) to improve the data quality.</v>
      </c>
      <c r="E31" s="143"/>
      <c r="F31" s="143"/>
      <c r="G31" s="143"/>
      <c r="H31" s="144"/>
      <c r="I31" s="32"/>
      <c r="J31" s="32"/>
      <c r="K31" s="48"/>
      <c r="L31" s="59"/>
      <c r="M31" s="60"/>
    </row>
    <row r="32" spans="1:13" ht="75">
      <c r="A32" s="54" t="str">
        <f>A27</f>
        <v>2. Data Preparedness</v>
      </c>
      <c r="B32" s="55" t="str">
        <f t="shared" ref="B32:B33" si="16">B31</f>
        <v>2.4 Data quality and format</v>
      </c>
      <c r="C32" s="37">
        <f>C30+1</f>
        <v>21</v>
      </c>
      <c r="D32" s="38" t="s">
        <v>135</v>
      </c>
      <c r="E32" s="40" t="s">
        <v>136</v>
      </c>
      <c r="F32" s="40" t="s">
        <v>137</v>
      </c>
      <c r="G32" s="40" t="s">
        <v>138</v>
      </c>
      <c r="H32" s="41" t="s">
        <v>139</v>
      </c>
      <c r="I32" s="42"/>
      <c r="J32" s="42"/>
      <c r="K32" s="56"/>
      <c r="L32" s="59"/>
      <c r="M32" s="60"/>
    </row>
    <row r="33" spans="1:13" ht="120">
      <c r="A33" s="54" t="str">
        <f>A31</f>
        <v>2. Data Preparedness</v>
      </c>
      <c r="B33" s="55" t="str">
        <f t="shared" si="16"/>
        <v>2.4 Data quality and format</v>
      </c>
      <c r="C33" s="37">
        <f t="shared" ref="C33:C34" si="17">C32+1</f>
        <v>22</v>
      </c>
      <c r="D33" s="38" t="s">
        <v>140</v>
      </c>
      <c r="E33" s="40" t="s">
        <v>141</v>
      </c>
      <c r="F33" s="40" t="s">
        <v>142</v>
      </c>
      <c r="G33" s="40" t="s">
        <v>143</v>
      </c>
      <c r="H33" s="41" t="s">
        <v>144</v>
      </c>
      <c r="I33" s="42"/>
      <c r="J33" s="42"/>
      <c r="K33" s="33" t="str">
        <f>HYPERLINK("https://www.preparecenter.org/content/data-quality-and-standards-data-playbook-beta","Module 8: Data Quality &amp; Standards")</f>
        <v>Module 8: Data Quality &amp; Standards</v>
      </c>
      <c r="L33" s="59"/>
      <c r="M33" s="60"/>
    </row>
    <row r="34" spans="1:13" ht="180">
      <c r="A34" s="54" t="str">
        <f t="shared" ref="A34:B34" si="18">A33</f>
        <v>2. Data Preparedness</v>
      </c>
      <c r="B34" s="55" t="str">
        <f t="shared" si="18"/>
        <v>2.4 Data quality and format</v>
      </c>
      <c r="C34" s="37">
        <f t="shared" si="17"/>
        <v>23</v>
      </c>
      <c r="D34" s="38" t="s">
        <v>145</v>
      </c>
      <c r="E34" s="40" t="s">
        <v>146</v>
      </c>
      <c r="F34" s="40" t="s">
        <v>147</v>
      </c>
      <c r="G34" s="40" t="s">
        <v>148</v>
      </c>
      <c r="H34" s="41" t="s">
        <v>149</v>
      </c>
      <c r="I34" s="42"/>
      <c r="J34" s="42"/>
      <c r="K34" s="56"/>
      <c r="L34" s="59"/>
      <c r="M34" s="60"/>
    </row>
    <row r="35" spans="1:13" ht="30">
      <c r="A35" s="54" t="str">
        <f t="shared" ref="A35:A37" si="19">A34</f>
        <v>2. Data Preparedness</v>
      </c>
      <c r="B35" s="67" t="s">
        <v>150</v>
      </c>
      <c r="C35" s="67"/>
      <c r="D35" s="145" t="str">
        <f>HYPERLINK("https://www.techopedia.com/definition/23342/data-storage","Data storage is a general term for archiving data in electromagnetic or other forms for use by a computer or device.")</f>
        <v>Data storage is a general term for archiving data in electromagnetic or other forms for use by a computer or device.</v>
      </c>
      <c r="E35" s="143"/>
      <c r="F35" s="143"/>
      <c r="G35" s="143"/>
      <c r="H35" s="144"/>
      <c r="I35" s="32"/>
      <c r="J35" s="32"/>
      <c r="K35" s="56"/>
      <c r="L35" s="59"/>
      <c r="M35" s="60"/>
    </row>
    <row r="36" spans="1:13" ht="45">
      <c r="A36" s="54" t="str">
        <f t="shared" si="19"/>
        <v>2. Data Preparedness</v>
      </c>
      <c r="B36" s="55" t="str">
        <f t="shared" ref="B36:B38" si="20">B35</f>
        <v>2.5 Data storage and infrastructure</v>
      </c>
      <c r="C36" s="37">
        <f>C34+1</f>
        <v>24</v>
      </c>
      <c r="D36" s="38" t="s">
        <v>151</v>
      </c>
      <c r="E36" s="40" t="s">
        <v>152</v>
      </c>
      <c r="F36" s="40" t="s">
        <v>153</v>
      </c>
      <c r="G36" s="40" t="s">
        <v>154</v>
      </c>
      <c r="H36" s="41" t="s">
        <v>155</v>
      </c>
      <c r="I36" s="42"/>
      <c r="J36" s="42"/>
      <c r="K36" s="56"/>
      <c r="L36" s="59"/>
      <c r="M36" s="60"/>
    </row>
    <row r="37" spans="1:13" ht="45">
      <c r="A37" s="54" t="str">
        <f t="shared" si="19"/>
        <v>2. Data Preparedness</v>
      </c>
      <c r="B37" s="55" t="str">
        <f t="shared" si="20"/>
        <v>2.5 Data storage and infrastructure</v>
      </c>
      <c r="C37" s="37">
        <f t="shared" ref="C37:C38" si="21">C36+1</f>
        <v>25</v>
      </c>
      <c r="D37" s="38" t="s">
        <v>156</v>
      </c>
      <c r="E37" s="40" t="s">
        <v>157</v>
      </c>
      <c r="F37" s="40" t="s">
        <v>158</v>
      </c>
      <c r="G37" s="40" t="s">
        <v>159</v>
      </c>
      <c r="H37" s="41" t="s">
        <v>160</v>
      </c>
      <c r="I37" s="42"/>
      <c r="J37" s="42"/>
      <c r="K37" s="56"/>
      <c r="L37" s="59"/>
      <c r="M37" s="60"/>
    </row>
    <row r="38" spans="1:13" ht="75">
      <c r="A38" s="54" t="str">
        <f>A40</f>
        <v>2. Data Preparedness</v>
      </c>
      <c r="B38" s="55" t="str">
        <f t="shared" si="20"/>
        <v>2.5 Data storage and infrastructure</v>
      </c>
      <c r="C38" s="37">
        <f t="shared" si="21"/>
        <v>26</v>
      </c>
      <c r="D38" s="38" t="s">
        <v>161</v>
      </c>
      <c r="E38" s="40" t="s">
        <v>162</v>
      </c>
      <c r="F38" s="40" t="s">
        <v>163</v>
      </c>
      <c r="G38" s="40" t="s">
        <v>164</v>
      </c>
      <c r="H38" s="41" t="s">
        <v>165</v>
      </c>
      <c r="I38" s="42"/>
      <c r="J38" s="42"/>
      <c r="K38" s="74"/>
      <c r="L38" s="59"/>
      <c r="M38" s="60"/>
    </row>
    <row r="39" spans="1:13" ht="30">
      <c r="A39" s="54" t="str">
        <f>A23</f>
        <v>2. Data Preparedness</v>
      </c>
      <c r="B39" s="67" t="s">
        <v>166</v>
      </c>
      <c r="C39" s="31"/>
      <c r="D39" s="145" t="str">
        <f>HYPERLINK("https://trust.guidestar.org/why-data-sharing-matters-for-your-nonprofit","Data sharing is the active exchange of information, whether between organizations or in the public domain.")</f>
        <v>Data sharing is the active exchange of information, whether between organizations or in the public domain.</v>
      </c>
      <c r="E39" s="143"/>
      <c r="F39" s="143"/>
      <c r="G39" s="143"/>
      <c r="H39" s="144"/>
      <c r="I39" s="32"/>
      <c r="J39" s="32"/>
      <c r="K39" s="56"/>
      <c r="L39" s="59"/>
      <c r="M39" s="60"/>
    </row>
    <row r="40" spans="1:13" ht="60">
      <c r="A40" s="54" t="str">
        <f t="shared" ref="A40:B40" si="22">A39</f>
        <v>2. Data Preparedness</v>
      </c>
      <c r="B40" s="55" t="str">
        <f t="shared" si="22"/>
        <v>2.6 Data sharing and dissemination</v>
      </c>
      <c r="C40" s="37">
        <f>C38+1</f>
        <v>27</v>
      </c>
      <c r="D40" s="38" t="s">
        <v>167</v>
      </c>
      <c r="E40" s="75" t="s">
        <v>168</v>
      </c>
      <c r="F40" s="40" t="s">
        <v>169</v>
      </c>
      <c r="G40" s="40" t="s">
        <v>170</v>
      </c>
      <c r="H40" s="41" t="s">
        <v>171</v>
      </c>
      <c r="I40" s="42"/>
      <c r="J40" s="42"/>
      <c r="K40" s="56"/>
      <c r="L40" s="59"/>
      <c r="M40" s="60"/>
    </row>
    <row r="41" spans="1:13" ht="120">
      <c r="A41" s="54" t="str">
        <f t="shared" ref="A41:B41" si="23">A40</f>
        <v>2. Data Preparedness</v>
      </c>
      <c r="B41" s="55" t="str">
        <f t="shared" si="23"/>
        <v>2.6 Data sharing and dissemination</v>
      </c>
      <c r="C41" s="37">
        <f t="shared" ref="C41:C42" si="24">C40+1</f>
        <v>28</v>
      </c>
      <c r="D41" s="38" t="s">
        <v>172</v>
      </c>
      <c r="E41" s="40" t="s">
        <v>173</v>
      </c>
      <c r="F41" s="40" t="s">
        <v>174</v>
      </c>
      <c r="G41" s="40" t="s">
        <v>175</v>
      </c>
      <c r="H41" s="41" t="s">
        <v>176</v>
      </c>
      <c r="I41" s="42"/>
      <c r="J41" s="42"/>
      <c r="K41" s="56"/>
      <c r="L41" s="59"/>
      <c r="M41" s="60"/>
    </row>
    <row r="42" spans="1:13" ht="135">
      <c r="A42" s="54" t="str">
        <f t="shared" ref="A42:B42" si="25">A41</f>
        <v>2. Data Preparedness</v>
      </c>
      <c r="B42" s="55" t="str">
        <f t="shared" si="25"/>
        <v>2.6 Data sharing and dissemination</v>
      </c>
      <c r="C42" s="37">
        <f t="shared" si="24"/>
        <v>29</v>
      </c>
      <c r="D42" s="38" t="s">
        <v>177</v>
      </c>
      <c r="E42" s="40" t="s">
        <v>178</v>
      </c>
      <c r="F42" s="40" t="s">
        <v>179</v>
      </c>
      <c r="G42" s="40" t="s">
        <v>180</v>
      </c>
      <c r="H42" s="41" t="s">
        <v>181</v>
      </c>
      <c r="I42" s="42"/>
      <c r="J42" s="42"/>
      <c r="K42" s="33" t="str">
        <f>HYPERLINK("https://www.preparecenter.org/content/data-sharing-data-playbook-beta","Module 7: Data Sharing")</f>
        <v>Module 7: Data Sharing</v>
      </c>
      <c r="L42" s="59"/>
      <c r="M42" s="60"/>
    </row>
    <row r="43" spans="1:13" ht="14">
      <c r="A43" s="76" t="s">
        <v>182</v>
      </c>
      <c r="B43" s="146" t="str">
        <f>HYPERLINK("https://www.exaptive.com/blog/what-is-a-data-application","[Data applications] are how end-users - whether they're subject matter experts, business decision makers, or consumers - interact with data, big and small.")</f>
        <v>[Data applications] are how end-users - whether they're subject matter experts, business decision makers, or consumers - interact with data, big and small.</v>
      </c>
      <c r="C43" s="143"/>
      <c r="D43" s="143"/>
      <c r="E43" s="143"/>
      <c r="F43" s="143"/>
      <c r="G43" s="143"/>
      <c r="H43" s="144"/>
      <c r="I43" s="77"/>
      <c r="J43" s="77"/>
      <c r="K43" s="56"/>
      <c r="L43" s="57"/>
      <c r="M43" s="61"/>
    </row>
    <row r="44" spans="1:13" ht="15">
      <c r="A44" s="54" t="str">
        <f t="shared" ref="A44:A46" si="26">A43</f>
        <v>3. Decision making</v>
      </c>
      <c r="B44" s="67" t="s">
        <v>183</v>
      </c>
      <c r="C44" s="31"/>
      <c r="D44" s="145" t="str">
        <f>HYPERLINK("http://www.globalprotectioncluster.org/_assets/files/tools_and_guidance/InterAction_Guide_Incorporating_Protection_2003_EN.pdf","“Data collection”... an umbrella term for all activities associated with soliciting information from individuals and groups. This encompasses, but is not limited to, activities such as evaluations, assessments, surveys, and others. ")</f>
        <v xml:space="preserve">“Data collection”... an umbrella term for all activities associated with soliciting information from individuals and groups. This encompasses, but is not limited to, activities such as evaluations, assessments, surveys, and others. </v>
      </c>
      <c r="E44" s="143"/>
      <c r="F44" s="143"/>
      <c r="G44" s="143"/>
      <c r="H44" s="144"/>
      <c r="I44" s="32"/>
      <c r="J44" s="32"/>
      <c r="K44" s="56"/>
      <c r="L44" s="57"/>
      <c r="M44" s="61"/>
    </row>
    <row r="45" spans="1:13" ht="75">
      <c r="A45" s="54" t="str">
        <f t="shared" si="26"/>
        <v>3. Decision making</v>
      </c>
      <c r="B45" s="55" t="str">
        <f t="shared" ref="B45:B46" si="27">B44</f>
        <v>3.1 Primary data</v>
      </c>
      <c r="C45" s="37">
        <f>C42+1</f>
        <v>30</v>
      </c>
      <c r="D45" s="38" t="s">
        <v>184</v>
      </c>
      <c r="E45" s="40" t="s">
        <v>185</v>
      </c>
      <c r="F45" s="40" t="s">
        <v>186</v>
      </c>
      <c r="G45" s="40" t="s">
        <v>187</v>
      </c>
      <c r="H45" s="40" t="s">
        <v>188</v>
      </c>
      <c r="I45" s="42"/>
      <c r="J45" s="42"/>
      <c r="K45" s="56"/>
      <c r="L45" s="57"/>
      <c r="M45" s="61"/>
    </row>
    <row r="46" spans="1:13" ht="90">
      <c r="A46" s="54" t="str">
        <f t="shared" si="26"/>
        <v>3. Decision making</v>
      </c>
      <c r="B46" s="55" t="str">
        <f t="shared" si="27"/>
        <v>3.1 Primary data</v>
      </c>
      <c r="C46" s="37">
        <f>C45+1</f>
        <v>31</v>
      </c>
      <c r="D46" s="38" t="s">
        <v>189</v>
      </c>
      <c r="E46" s="40" t="s">
        <v>190</v>
      </c>
      <c r="F46" s="40" t="s">
        <v>191</v>
      </c>
      <c r="G46" s="40" t="s">
        <v>192</v>
      </c>
      <c r="H46" s="40" t="s">
        <v>193</v>
      </c>
      <c r="I46" s="42"/>
      <c r="J46" s="42"/>
      <c r="K46" s="56"/>
      <c r="L46" s="57"/>
      <c r="M46" s="61"/>
    </row>
    <row r="47" spans="1:13" ht="30">
      <c r="A47" s="54" t="str">
        <f>A45</f>
        <v>3. Decision making</v>
      </c>
      <c r="B47" s="67" t="s">
        <v>194</v>
      </c>
      <c r="C47" s="31"/>
      <c r="D47" s="145" t="str">
        <f>HYPERLINK("https://ori.hhs.gov/education/products/n_illinois_u/datamanagement/datopic.html","Data Analysis is the process of systematically applying statistical and/or logical techniques to describe and illustrate, condense and recap, and evaluate data.")</f>
        <v>Data Analysis is the process of systematically applying statistical and/or logical techniques to describe and illustrate, condense and recap, and evaluate data.</v>
      </c>
      <c r="E47" s="143"/>
      <c r="F47" s="143"/>
      <c r="G47" s="143"/>
      <c r="H47" s="144"/>
      <c r="I47" s="32"/>
      <c r="J47" s="32"/>
      <c r="K47" s="56"/>
      <c r="L47" s="57"/>
      <c r="M47" s="61"/>
    </row>
    <row r="48" spans="1:13" ht="75">
      <c r="A48" s="54" t="str">
        <f t="shared" ref="A48:B48" si="28">A47</f>
        <v>3. Decision making</v>
      </c>
      <c r="B48" s="55" t="str">
        <f t="shared" si="28"/>
        <v>3.2 Data analysis and visualizations</v>
      </c>
      <c r="C48" s="37">
        <f>C46+1</f>
        <v>32</v>
      </c>
      <c r="D48" s="38" t="s">
        <v>195</v>
      </c>
      <c r="E48" s="40" t="s">
        <v>196</v>
      </c>
      <c r="F48" s="40" t="s">
        <v>197</v>
      </c>
      <c r="G48" s="40" t="s">
        <v>198</v>
      </c>
      <c r="H48" s="41" t="s">
        <v>199</v>
      </c>
      <c r="I48" s="42"/>
      <c r="J48" s="42"/>
      <c r="K48" s="56"/>
      <c r="L48" s="59"/>
      <c r="M48" s="60"/>
    </row>
    <row r="49" spans="1:13" ht="45">
      <c r="A49" s="54" t="str">
        <f t="shared" ref="A49:B49" si="29">A48</f>
        <v>3. Decision making</v>
      </c>
      <c r="B49" s="55" t="str">
        <f t="shared" si="29"/>
        <v>3.2 Data analysis and visualizations</v>
      </c>
      <c r="C49" s="78">
        <f t="shared" ref="C49:C50" si="30">C48+1</f>
        <v>33</v>
      </c>
      <c r="D49" s="38" t="s">
        <v>200</v>
      </c>
      <c r="E49" s="40" t="s">
        <v>201</v>
      </c>
      <c r="F49" s="40" t="s">
        <v>202</v>
      </c>
      <c r="G49" s="40" t="s">
        <v>203</v>
      </c>
      <c r="H49" s="41" t="s">
        <v>204</v>
      </c>
      <c r="I49" s="79"/>
      <c r="J49" s="79"/>
      <c r="K49" s="48"/>
      <c r="L49" s="59"/>
      <c r="M49" s="60"/>
    </row>
    <row r="50" spans="1:13" ht="45">
      <c r="A50" s="54" t="str">
        <f t="shared" ref="A50:B50" si="31">A49</f>
        <v>3. Decision making</v>
      </c>
      <c r="B50" s="55" t="str">
        <f t="shared" si="31"/>
        <v>3.2 Data analysis and visualizations</v>
      </c>
      <c r="C50" s="78">
        <f t="shared" si="30"/>
        <v>34</v>
      </c>
      <c r="D50" s="80" t="s">
        <v>205</v>
      </c>
      <c r="E50" s="81" t="s">
        <v>206</v>
      </c>
      <c r="F50" s="82" t="s">
        <v>207</v>
      </c>
      <c r="G50" s="82" t="s">
        <v>208</v>
      </c>
      <c r="H50" s="83" t="s">
        <v>209</v>
      </c>
      <c r="I50" s="79"/>
      <c r="J50" s="79"/>
      <c r="K50" s="33" t="str">
        <f>HYPERLINK("https://www.preparecenter.org/content/data-visualizations-data-playbook-beta","Module 5: Data Viz")</f>
        <v>Module 5: Data Viz</v>
      </c>
      <c r="L50" s="59"/>
      <c r="M50" s="60"/>
    </row>
    <row r="51" spans="1:13" ht="15">
      <c r="A51" s="54" t="str">
        <f>A47</f>
        <v>3. Decision making</v>
      </c>
      <c r="B51" s="67" t="s">
        <v>210</v>
      </c>
      <c r="C51" s="31"/>
      <c r="D51" s="148"/>
      <c r="E51" s="143"/>
      <c r="F51" s="143"/>
      <c r="G51" s="143"/>
      <c r="H51" s="144"/>
      <c r="I51" s="32"/>
      <c r="J51" s="32"/>
      <c r="K51" s="56"/>
      <c r="L51" s="57"/>
      <c r="M51" s="61"/>
    </row>
    <row r="52" spans="1:13" ht="60">
      <c r="A52" s="54" t="str">
        <f t="shared" ref="A52:B52" si="32">A51</f>
        <v>3. Decision making</v>
      </c>
      <c r="B52" s="55" t="str">
        <f t="shared" si="32"/>
        <v>3.3 Effective reporting</v>
      </c>
      <c r="C52" s="37">
        <f>C50+1</f>
        <v>35</v>
      </c>
      <c r="D52" s="38" t="s">
        <v>211</v>
      </c>
      <c r="E52" s="40" t="s">
        <v>212</v>
      </c>
      <c r="F52" s="40" t="s">
        <v>213</v>
      </c>
      <c r="G52" s="40" t="s">
        <v>214</v>
      </c>
      <c r="H52" s="41" t="s">
        <v>215</v>
      </c>
      <c r="I52" s="42"/>
      <c r="J52" s="42"/>
      <c r="K52" s="56"/>
      <c r="L52" s="59"/>
      <c r="M52" s="60"/>
    </row>
    <row r="53" spans="1:13" ht="45">
      <c r="A53" s="54" t="str">
        <f t="shared" ref="A53:B53" si="33">A52</f>
        <v>3. Decision making</v>
      </c>
      <c r="B53" s="55" t="str">
        <f t="shared" si="33"/>
        <v>3.3 Effective reporting</v>
      </c>
      <c r="C53" s="37">
        <f t="shared" ref="C53:C55" si="34">C52+1</f>
        <v>36</v>
      </c>
      <c r="D53" s="38" t="s">
        <v>216</v>
      </c>
      <c r="E53" s="40" t="s">
        <v>217</v>
      </c>
      <c r="F53" s="40" t="s">
        <v>218</v>
      </c>
      <c r="G53" s="40" t="s">
        <v>219</v>
      </c>
      <c r="H53" s="41" t="s">
        <v>220</v>
      </c>
      <c r="I53" s="42"/>
      <c r="J53" s="42"/>
      <c r="K53" s="56"/>
      <c r="L53" s="59"/>
      <c r="M53" s="60"/>
    </row>
    <row r="54" spans="1:13" ht="45">
      <c r="A54" s="54" t="str">
        <f t="shared" ref="A54:B54" si="35">A53</f>
        <v>3. Decision making</v>
      </c>
      <c r="B54" s="55" t="str">
        <f t="shared" si="35"/>
        <v>3.3 Effective reporting</v>
      </c>
      <c r="C54" s="37">
        <f t="shared" si="34"/>
        <v>37</v>
      </c>
      <c r="D54" s="38" t="s">
        <v>221</v>
      </c>
      <c r="E54" s="40" t="s">
        <v>222</v>
      </c>
      <c r="F54" s="40" t="s">
        <v>223</v>
      </c>
      <c r="G54" s="40" t="s">
        <v>224</v>
      </c>
      <c r="H54" s="41" t="s">
        <v>225</v>
      </c>
      <c r="I54" s="42"/>
      <c r="J54" s="42"/>
      <c r="K54" s="56"/>
      <c r="L54" s="59"/>
      <c r="M54" s="60"/>
    </row>
    <row r="55" spans="1:13" ht="60">
      <c r="A55" s="54" t="str">
        <f>A49</f>
        <v>3. Decision making</v>
      </c>
      <c r="B55" s="55" t="str">
        <f>B56</f>
        <v>3.4 Data-Driven Decision Making</v>
      </c>
      <c r="C55" s="37">
        <f t="shared" si="34"/>
        <v>38</v>
      </c>
      <c r="D55" s="38" t="s">
        <v>226</v>
      </c>
      <c r="E55" s="40" t="s">
        <v>227</v>
      </c>
      <c r="F55" s="40" t="s">
        <v>228</v>
      </c>
      <c r="G55" s="40" t="s">
        <v>229</v>
      </c>
      <c r="H55" s="41" t="s">
        <v>230</v>
      </c>
      <c r="I55" s="42"/>
      <c r="J55" s="42"/>
      <c r="K55" s="56"/>
      <c r="L55" s="59"/>
      <c r="M55" s="60"/>
    </row>
    <row r="56" spans="1:13" ht="30">
      <c r="A56" s="54" t="str">
        <f t="shared" ref="A56:A57" si="36">A48</f>
        <v>3. Decision making</v>
      </c>
      <c r="B56" s="67" t="s">
        <v>231</v>
      </c>
      <c r="C56" s="31"/>
      <c r="D56" s="145" t="str">
        <f>HYPERLINK("https://www.techopedia.com/definition/32877/data-driven-decision-making-dddm","Data-driven decision making (DDDM) involves making decisions that are backed up by hard data rather than making decisions that are intuitive or based on observation alone.")</f>
        <v>Data-driven decision making (DDDM) involves making decisions that are backed up by hard data rather than making decisions that are intuitive or based on observation alone.</v>
      </c>
      <c r="E56" s="143"/>
      <c r="F56" s="143"/>
      <c r="G56" s="143"/>
      <c r="H56" s="144"/>
      <c r="I56" s="32"/>
      <c r="J56" s="32"/>
      <c r="K56" s="33" t="str">
        <f>HYPERLINK("https://www.preparecenter.org/content/data-driven-projects-data-playbook-beta","Module 3: Data-Driven Projects ")</f>
        <v xml:space="preserve">Module 3: Data-Driven Projects </v>
      </c>
      <c r="L56" s="59"/>
      <c r="M56" s="60"/>
    </row>
    <row r="57" spans="1:13" ht="75">
      <c r="A57" s="54" t="str">
        <f t="shared" si="36"/>
        <v>3. Decision making</v>
      </c>
      <c r="B57" s="55" t="str">
        <f>B56</f>
        <v>3.4 Data-Driven Decision Making</v>
      </c>
      <c r="C57" s="37">
        <f>C55+1</f>
        <v>39</v>
      </c>
      <c r="D57" s="38" t="s">
        <v>232</v>
      </c>
      <c r="E57" s="40" t="s">
        <v>233</v>
      </c>
      <c r="F57" s="40" t="s">
        <v>234</v>
      </c>
      <c r="G57" s="40" t="s">
        <v>235</v>
      </c>
      <c r="H57" s="41" t="s">
        <v>236</v>
      </c>
      <c r="I57" s="42"/>
      <c r="J57" s="42"/>
      <c r="K57" s="56"/>
      <c r="L57" s="59"/>
      <c r="M57" s="60"/>
    </row>
    <row r="58" spans="1:13" ht="135">
      <c r="A58" s="54" t="str">
        <f t="shared" ref="A58:B58" si="37">A57</f>
        <v>3. Decision making</v>
      </c>
      <c r="B58" s="55" t="str">
        <f t="shared" si="37"/>
        <v>3.4 Data-Driven Decision Making</v>
      </c>
      <c r="C58" s="37">
        <f>C57+1</f>
        <v>40</v>
      </c>
      <c r="D58" s="38" t="s">
        <v>237</v>
      </c>
      <c r="E58" s="40" t="s">
        <v>238</v>
      </c>
      <c r="F58" s="40" t="s">
        <v>239</v>
      </c>
      <c r="G58" s="40" t="s">
        <v>240</v>
      </c>
      <c r="H58" s="41" t="s">
        <v>241</v>
      </c>
      <c r="I58" s="42"/>
      <c r="J58" s="42"/>
      <c r="K58" s="48"/>
      <c r="L58" s="49"/>
      <c r="M58" s="52"/>
    </row>
    <row r="59" spans="1:13" ht="30">
      <c r="A59" s="54" t="str">
        <f t="shared" ref="A59:A61" si="38">A58</f>
        <v>3. Decision making</v>
      </c>
      <c r="B59" s="67" t="s">
        <v>242</v>
      </c>
      <c r="C59" s="84"/>
      <c r="D59" s="142" t="str">
        <f>HYPERLINK("http://www.oecd.org/development/peer-reviews/2754804.pdf","Generalizations based on evaluation experiences with projects, programs, or policies that abstract from the specific circumstances to broader situations.")</f>
        <v>Generalizations based on evaluation experiences with projects, programs, or policies that abstract from the specific circumstances to broader situations.</v>
      </c>
      <c r="E59" s="143"/>
      <c r="F59" s="143"/>
      <c r="G59" s="143"/>
      <c r="H59" s="144"/>
      <c r="I59" s="85"/>
      <c r="J59" s="85"/>
      <c r="K59" s="56"/>
      <c r="L59" s="59"/>
      <c r="M59" s="60"/>
    </row>
    <row r="60" spans="1:13" ht="45">
      <c r="A60" s="54" t="str">
        <f t="shared" si="38"/>
        <v>3. Decision making</v>
      </c>
      <c r="B60" s="55" t="str">
        <f t="shared" ref="B60:B61" si="39">B59</f>
        <v>3.5 Evaluation and improvement</v>
      </c>
      <c r="C60" s="37">
        <f>C58+1</f>
        <v>41</v>
      </c>
      <c r="D60" s="38" t="s">
        <v>243</v>
      </c>
      <c r="E60" s="40" t="s">
        <v>244</v>
      </c>
      <c r="F60" s="40" t="s">
        <v>245</v>
      </c>
      <c r="G60" s="40" t="s">
        <v>246</v>
      </c>
      <c r="H60" s="41" t="s">
        <v>247</v>
      </c>
      <c r="I60" s="42"/>
      <c r="J60" s="42"/>
      <c r="K60" s="56"/>
      <c r="L60" s="59"/>
      <c r="M60" s="60"/>
    </row>
    <row r="61" spans="1:13" ht="60">
      <c r="A61" s="86" t="str">
        <f t="shared" si="38"/>
        <v>3. Decision making</v>
      </c>
      <c r="B61" s="87" t="str">
        <f t="shared" si="39"/>
        <v>3.5 Evaluation and improvement</v>
      </c>
      <c r="C61" s="88">
        <f>C60+1</f>
        <v>42</v>
      </c>
      <c r="D61" s="89" t="s">
        <v>248</v>
      </c>
      <c r="E61" s="90" t="s">
        <v>249</v>
      </c>
      <c r="F61" s="90" t="s">
        <v>250</v>
      </c>
      <c r="G61" s="90" t="s">
        <v>251</v>
      </c>
      <c r="H61" s="91" t="s">
        <v>252</v>
      </c>
      <c r="I61" s="92"/>
      <c r="J61" s="92"/>
      <c r="K61" s="93"/>
      <c r="L61" s="94"/>
      <c r="M61" s="95"/>
    </row>
  </sheetData>
  <customSheetViews>
    <customSheetView guid="{C9CE06A6-B5ED-4A37-AB80-A47706F37DAA}" filter="1" showAutoFilter="1">
      <pageMargins left="0.7" right="0.7" top="0.75" bottom="0.75" header="0.3" footer="0.3"/>
      <autoFilter ref="A1:M61" xr:uid="{00000000-0000-0000-0000-000000000000}"/>
    </customSheetView>
    <customSheetView guid="{181741C2-6020-4E87-B731-BC1A74DB4FA8}" filter="1" showAutoFilter="1">
      <pageMargins left="0.7" right="0.7" top="0.75" bottom="0.75" header="0.3" footer="0.3"/>
      <autoFilter ref="A2:H47" xr:uid="{00000000-0000-0000-0000-000000000000}"/>
    </customSheetView>
  </customSheetViews>
  <mergeCells count="18">
    <mergeCell ref="A1:H1"/>
    <mergeCell ref="B3:H3"/>
    <mergeCell ref="D4:H4"/>
    <mergeCell ref="D8:H8"/>
    <mergeCell ref="D13:H13"/>
    <mergeCell ref="B17:H17"/>
    <mergeCell ref="D18:H18"/>
    <mergeCell ref="D47:H47"/>
    <mergeCell ref="D51:H51"/>
    <mergeCell ref="D56:H56"/>
    <mergeCell ref="D59:H59"/>
    <mergeCell ref="D21:H21"/>
    <mergeCell ref="D24:H24"/>
    <mergeCell ref="D31:H31"/>
    <mergeCell ref="D35:H35"/>
    <mergeCell ref="D39:H39"/>
    <mergeCell ref="B43:H43"/>
    <mergeCell ref="D44:H44"/>
  </mergeCells>
  <conditionalFormatting sqref="I3:J19 I21:J61 J20">
    <cfRule type="cellIs" dxfId="3" priority="1" operator="equal">
      <formula>1</formula>
    </cfRule>
  </conditionalFormatting>
  <conditionalFormatting sqref="I1:J19 I21:J61 J20">
    <cfRule type="cellIs" dxfId="2" priority="2" operator="equal">
      <formula>2</formula>
    </cfRule>
  </conditionalFormatting>
  <conditionalFormatting sqref="I1:J19 I21:J61 J20">
    <cfRule type="cellIs" dxfId="1" priority="3" operator="equal">
      <formula>3</formula>
    </cfRule>
  </conditionalFormatting>
  <conditionalFormatting sqref="I1:J19 I21:J61 J20">
    <cfRule type="cellIs" dxfId="0" priority="4" operator="equal">
      <formula>4</formula>
    </cfRule>
  </conditionalFormatting>
  <dataValidations count="1">
    <dataValidation type="decimal" allowBlank="1" showDropDown="1" showInputMessage="1" prompt="Enter a number between 1 and 4" sqref="I3:J19 I21:J61 J20" xr:uid="{00000000-0002-0000-0100-000000000000}">
      <formula1>1</formula1>
      <formula2>4</formula2>
    </dataValidation>
  </dataValidations>
  <hyperlinks>
    <hyperlink ref="M20" r:id="rId1" xr:uid="{00000000-0004-0000-0100-000000000000}"/>
  </hyperlink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16"/>
  <sheetViews>
    <sheetView showGridLines="0" workbookViewId="0">
      <selection activeCell="B26" sqref="B26"/>
    </sheetView>
  </sheetViews>
  <sheetFormatPr baseColWidth="10" defaultColWidth="14.5" defaultRowHeight="15.75" customHeight="1"/>
  <cols>
    <col min="1" max="1" width="33.33203125" customWidth="1"/>
    <col min="2" max="2" width="10" customWidth="1"/>
  </cols>
  <sheetData>
    <row r="1" spans="1:2" ht="15.75" customHeight="1">
      <c r="A1" s="140"/>
      <c r="B1" s="140" t="s">
        <v>253</v>
      </c>
    </row>
    <row r="2" spans="1:2" ht="15.75" customHeight="1">
      <c r="A2" s="140" t="s">
        <v>22</v>
      </c>
      <c r="B2" s="141"/>
    </row>
    <row r="3" spans="1:2" ht="15.75" customHeight="1">
      <c r="A3" s="140" t="s">
        <v>39</v>
      </c>
      <c r="B3" s="141"/>
    </row>
    <row r="4" spans="1:2" ht="15.75" customHeight="1">
      <c r="A4" s="140" t="s">
        <v>61</v>
      </c>
      <c r="B4" s="141"/>
    </row>
    <row r="5" spans="1:2" ht="15.75" customHeight="1">
      <c r="A5" s="140" t="s">
        <v>80</v>
      </c>
      <c r="B5" s="141"/>
    </row>
    <row r="6" spans="1:2" ht="15.75" customHeight="1">
      <c r="A6" s="140" t="s">
        <v>92</v>
      </c>
      <c r="B6" s="141"/>
    </row>
    <row r="7" spans="1:2" ht="15.75" customHeight="1">
      <c r="A7" s="140" t="s">
        <v>103</v>
      </c>
      <c r="B7" s="141"/>
    </row>
    <row r="8" spans="1:2" ht="15.75" customHeight="1">
      <c r="A8" s="140" t="s">
        <v>134</v>
      </c>
      <c r="B8" s="141"/>
    </row>
    <row r="9" spans="1:2" ht="15.75" customHeight="1">
      <c r="A9" s="140" t="s">
        <v>150</v>
      </c>
      <c r="B9" s="141"/>
    </row>
    <row r="10" spans="1:2" ht="15.75" customHeight="1">
      <c r="A10" s="140" t="s">
        <v>166</v>
      </c>
      <c r="B10" s="141"/>
    </row>
    <row r="11" spans="1:2" ht="15.75" customHeight="1">
      <c r="A11" s="140" t="s">
        <v>183</v>
      </c>
      <c r="B11" s="141"/>
    </row>
    <row r="12" spans="1:2" ht="15.75" customHeight="1">
      <c r="A12" s="140" t="s">
        <v>194</v>
      </c>
      <c r="B12" s="141"/>
    </row>
    <row r="13" spans="1:2" ht="15.75" customHeight="1">
      <c r="A13" s="140" t="s">
        <v>210</v>
      </c>
      <c r="B13" s="141"/>
    </row>
    <row r="14" spans="1:2" ht="15.75" customHeight="1">
      <c r="A14" s="140" t="s">
        <v>231</v>
      </c>
      <c r="B14" s="141"/>
    </row>
    <row r="15" spans="1:2" ht="15.75" customHeight="1">
      <c r="A15" s="140" t="s">
        <v>242</v>
      </c>
      <c r="B15" s="141"/>
    </row>
    <row r="16" spans="1:2" ht="15.75" customHeight="1">
      <c r="A16" s="140" t="s">
        <v>254</v>
      </c>
      <c r="B16" s="141"/>
    </row>
  </sheetData>
  <conditionalFormatting sqref="B2:B15">
    <cfRule type="colorScale" priority="1">
      <colorScale>
        <cfvo type="formula" val="1"/>
        <cfvo type="formula" val="2.5"/>
        <cfvo type="formula" val="4"/>
        <color rgb="FFE67C73"/>
        <color rgb="FFFFFFFF"/>
        <color rgb="FF57BB8A"/>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G70"/>
  <sheetViews>
    <sheetView tabSelected="1" workbookViewId="0">
      <pane ySplit="1" topLeftCell="A2" activePane="bottomLeft" state="frozen"/>
      <selection pane="bottomLeft" activeCell="H1" sqref="H1"/>
    </sheetView>
  </sheetViews>
  <sheetFormatPr baseColWidth="10" defaultColWidth="14.5" defaultRowHeight="15.75" customHeight="1"/>
  <cols>
    <col min="1" max="1" width="16.5" customWidth="1"/>
    <col min="2" max="2" width="17.33203125" customWidth="1"/>
    <col min="3" max="3" width="4.33203125" customWidth="1"/>
    <col min="4" max="4" width="18.1640625" customWidth="1"/>
    <col min="5" max="5" width="30.5" customWidth="1"/>
    <col min="6" max="6" width="44.6640625" customWidth="1"/>
    <col min="7" max="7" width="24.5" customWidth="1"/>
  </cols>
  <sheetData>
    <row r="1" spans="1:7" ht="18.75" customHeight="1">
      <c r="A1" s="11" t="s">
        <v>11</v>
      </c>
      <c r="B1" s="14" t="s">
        <v>12</v>
      </c>
      <c r="C1" s="15" t="s">
        <v>13</v>
      </c>
      <c r="D1" s="14" t="s">
        <v>14</v>
      </c>
      <c r="E1" s="11" t="s">
        <v>255</v>
      </c>
      <c r="F1" s="96" t="s">
        <v>256</v>
      </c>
      <c r="G1" s="12" t="s">
        <v>257</v>
      </c>
    </row>
    <row r="2" spans="1:7" ht="15">
      <c r="A2" s="24" t="s">
        <v>258</v>
      </c>
      <c r="B2" s="154" t="s">
        <v>258</v>
      </c>
      <c r="C2" s="143"/>
      <c r="D2" s="144"/>
      <c r="E2" s="26"/>
      <c r="F2" s="97" t="s">
        <v>259</v>
      </c>
      <c r="G2" s="98"/>
    </row>
    <row r="3" spans="1:7" ht="45">
      <c r="A3" s="24" t="s">
        <v>258</v>
      </c>
      <c r="B3" s="154" t="s">
        <v>258</v>
      </c>
      <c r="C3" s="143"/>
      <c r="D3" s="144"/>
      <c r="E3" s="99" t="s">
        <v>260</v>
      </c>
      <c r="F3" s="97" t="s">
        <v>261</v>
      </c>
      <c r="G3" s="22" t="str">
        <f>HYPERLINK("https://drive.google.com/open?id=18gUJ36y9NYFHHdtlpaJviuTYLJLHy0YH","Humanitarian Health Competency Matrix (HHCM) - Learning and Training Pathway")</f>
        <v>Humanitarian Health Competency Matrix (HHCM) - Learning and Training Pathway</v>
      </c>
    </row>
    <row r="4" spans="1:7" ht="15">
      <c r="A4" s="24" t="s">
        <v>258</v>
      </c>
      <c r="B4" s="154" t="s">
        <v>258</v>
      </c>
      <c r="C4" s="143"/>
      <c r="D4" s="144"/>
      <c r="E4" s="26"/>
      <c r="F4" s="100" t="s">
        <v>262</v>
      </c>
      <c r="G4" s="98"/>
    </row>
    <row r="5" spans="1:7" ht="15">
      <c r="A5" s="24" t="s">
        <v>21</v>
      </c>
      <c r="B5" s="154" t="s">
        <v>258</v>
      </c>
      <c r="C5" s="143"/>
      <c r="D5" s="144"/>
      <c r="E5" s="26"/>
      <c r="F5" s="97" t="s">
        <v>263</v>
      </c>
      <c r="G5" s="98"/>
    </row>
    <row r="6" spans="1:7" ht="15">
      <c r="A6" s="24" t="s">
        <v>21</v>
      </c>
      <c r="B6" s="154" t="s">
        <v>258</v>
      </c>
      <c r="C6" s="143"/>
      <c r="D6" s="144"/>
      <c r="E6" s="48"/>
      <c r="F6" s="100" t="s">
        <v>264</v>
      </c>
      <c r="G6" s="34"/>
    </row>
    <row r="7" spans="1:7" ht="15">
      <c r="A7" s="29" t="s">
        <v>21</v>
      </c>
      <c r="B7" s="30" t="s">
        <v>22</v>
      </c>
      <c r="C7" s="101"/>
      <c r="D7" s="102" t="s">
        <v>258</v>
      </c>
      <c r="E7" s="33" t="str">
        <f>HYPERLINK("https://www.preparecenter.org/content/data-culture-data-playbook-beta#overlay-context=content/data-essentials-data-playbook-beta","Module 2: Data Culture")</f>
        <v>Module 2: Data Culture</v>
      </c>
      <c r="F7" s="103" t="s">
        <v>265</v>
      </c>
      <c r="G7" s="34"/>
    </row>
    <row r="8" spans="1:7" ht="30">
      <c r="A8" s="29" t="s">
        <v>21</v>
      </c>
      <c r="B8" s="30" t="s">
        <v>22</v>
      </c>
      <c r="C8" s="101"/>
      <c r="D8" s="102" t="s">
        <v>258</v>
      </c>
      <c r="E8" s="48"/>
      <c r="F8" s="104" t="s">
        <v>266</v>
      </c>
      <c r="G8" s="105"/>
    </row>
    <row r="9" spans="1:7" ht="30">
      <c r="A9" s="29" t="s">
        <v>21</v>
      </c>
      <c r="B9" s="30" t="s">
        <v>22</v>
      </c>
      <c r="C9" s="101"/>
      <c r="D9" s="102" t="s">
        <v>258</v>
      </c>
      <c r="E9" s="48"/>
      <c r="F9" s="104" t="s">
        <v>267</v>
      </c>
      <c r="G9" s="105"/>
    </row>
    <row r="10" spans="1:7" ht="30">
      <c r="A10" s="29" t="s">
        <v>21</v>
      </c>
      <c r="B10" s="36" t="s">
        <v>22</v>
      </c>
      <c r="C10" s="37">
        <v>1</v>
      </c>
      <c r="D10" s="38" t="s">
        <v>24</v>
      </c>
      <c r="E10" s="48"/>
      <c r="F10" s="106"/>
      <c r="G10" s="43" t="str">
        <f>HYPERLINK("https://docs.google.com/document/d/1jGDRxT7rLezvtMaHer3UV-rdWgORh8oVswA8o-WTVg0/edit#heading=h.sfde0y25pr5a","Piloting Data Playbook: CBS content identification")</f>
        <v>Piloting Data Playbook: CBS content identification</v>
      </c>
    </row>
    <row r="11" spans="1:7" ht="15">
      <c r="A11" s="29" t="s">
        <v>21</v>
      </c>
      <c r="B11" s="45" t="s">
        <v>22</v>
      </c>
      <c r="C11" s="37">
        <f t="shared" ref="C11:C12" si="0">C10+1</f>
        <v>2</v>
      </c>
      <c r="D11" s="38" t="s">
        <v>29</v>
      </c>
      <c r="E11" s="33" t="str">
        <f>HYPERLINK("https://www.preparecenter.org/data-for-leadership-data-playbook-beta/","Module 9: Data for Leadership")</f>
        <v>Module 9: Data for Leadership</v>
      </c>
      <c r="F11" s="106"/>
      <c r="G11" s="47"/>
    </row>
    <row r="12" spans="1:7" ht="30">
      <c r="A12" s="29" t="s">
        <v>21</v>
      </c>
      <c r="B12" s="45" t="s">
        <v>22</v>
      </c>
      <c r="C12" s="37">
        <f t="shared" si="0"/>
        <v>3</v>
      </c>
      <c r="D12" s="38" t="s">
        <v>34</v>
      </c>
      <c r="E12" s="48"/>
      <c r="F12" s="107" t="str">
        <f>HYPERLINK("https://responsibledata.io/resources/handbook/","Responsible Data Handbook that walks teams through data engagement projects")</f>
        <v>Responsible Data Handbook that walks teams through data engagement projects</v>
      </c>
      <c r="G12" s="49"/>
    </row>
    <row r="13" spans="1:7" ht="15">
      <c r="A13" s="29" t="s">
        <v>21</v>
      </c>
      <c r="B13" s="51" t="s">
        <v>39</v>
      </c>
      <c r="C13" s="31"/>
      <c r="D13" s="102" t="s">
        <v>258</v>
      </c>
      <c r="E13" s="48"/>
      <c r="F13" s="108"/>
      <c r="G13" s="49"/>
    </row>
    <row r="14" spans="1:7" ht="30">
      <c r="A14" s="53" t="str">
        <f t="shared" ref="A14:B14" si="1">A13</f>
        <v>1. Data Literacy</v>
      </c>
      <c r="B14" s="45" t="str">
        <f t="shared" si="1"/>
        <v>1.2 Data literacy</v>
      </c>
      <c r="C14" s="37">
        <f>C12+1</f>
        <v>4</v>
      </c>
      <c r="D14" s="38" t="s">
        <v>40</v>
      </c>
      <c r="E14" s="33" t="str">
        <f>HYPERLINK("https://www.preparecenter.org/data-essentials-data-playbook-beta/","Module 1: Data Essentials")</f>
        <v>Module 1: Data Essentials</v>
      </c>
      <c r="F14" s="108"/>
    </row>
    <row r="15" spans="1:7" ht="30">
      <c r="A15" s="54" t="str">
        <f t="shared" ref="A15:B15" si="2">A14</f>
        <v>1. Data Literacy</v>
      </c>
      <c r="B15" s="55" t="str">
        <f t="shared" si="2"/>
        <v>1.2 Data literacy</v>
      </c>
      <c r="C15" s="37">
        <f t="shared" ref="C15:C17" si="3">C14+1</f>
        <v>5</v>
      </c>
      <c r="D15" s="38" t="s">
        <v>45</v>
      </c>
      <c r="E15" s="56"/>
      <c r="F15" s="107" t="s">
        <v>268</v>
      </c>
      <c r="G15" s="57" t="s">
        <v>50</v>
      </c>
    </row>
    <row r="16" spans="1:7" ht="15">
      <c r="A16" s="54" t="str">
        <f t="shared" ref="A16:B16" si="4">A15</f>
        <v>1. Data Literacy</v>
      </c>
      <c r="B16" s="55" t="str">
        <f t="shared" si="4"/>
        <v>1.2 Data literacy</v>
      </c>
      <c r="C16" s="37">
        <f t="shared" si="3"/>
        <v>6</v>
      </c>
      <c r="D16" s="38" t="s">
        <v>51</v>
      </c>
      <c r="E16" s="56"/>
      <c r="F16" s="109"/>
      <c r="G16" s="59"/>
    </row>
    <row r="17" spans="1:7" ht="15">
      <c r="A17" s="54" t="str">
        <f>A15</f>
        <v>1. Data Literacy</v>
      </c>
      <c r="B17" s="55" t="str">
        <f>B16</f>
        <v>1.2 Data literacy</v>
      </c>
      <c r="C17" s="37">
        <f t="shared" si="3"/>
        <v>7</v>
      </c>
      <c r="D17" s="38" t="s">
        <v>56</v>
      </c>
      <c r="E17" s="56"/>
      <c r="F17" s="110"/>
      <c r="G17" s="57"/>
    </row>
    <row r="18" spans="1:7" ht="45">
      <c r="A18" s="54" t="str">
        <f>A15</f>
        <v>1. Data Literacy</v>
      </c>
      <c r="B18" s="51" t="s">
        <v>61</v>
      </c>
      <c r="C18" s="31"/>
      <c r="D18" s="102" t="s">
        <v>258</v>
      </c>
      <c r="E18" s="62"/>
      <c r="F18" s="107" t="s">
        <v>269</v>
      </c>
      <c r="G18" s="47"/>
    </row>
    <row r="19" spans="1:7" ht="67.5" customHeight="1">
      <c r="A19" s="54" t="str">
        <f t="shared" ref="A19:B19" si="5">A18</f>
        <v>1. Data Literacy</v>
      </c>
      <c r="B19" s="55" t="str">
        <f t="shared" si="5"/>
        <v>1.3 Data ecosystem</v>
      </c>
      <c r="C19" s="37">
        <f>C17+1</f>
        <v>8</v>
      </c>
      <c r="D19" s="38" t="s">
        <v>62</v>
      </c>
      <c r="E19" s="62"/>
      <c r="F19" s="107"/>
      <c r="G19" s="47"/>
    </row>
    <row r="20" spans="1:7" ht="59.25" customHeight="1">
      <c r="A20" s="54" t="str">
        <f t="shared" ref="A20:B20" si="6">A19</f>
        <v>1. Data Literacy</v>
      </c>
      <c r="B20" s="55" t="str">
        <f t="shared" si="6"/>
        <v>1.3 Data ecosystem</v>
      </c>
      <c r="C20" s="37">
        <f t="shared" ref="C20:C21" si="7">C19+1</f>
        <v>9</v>
      </c>
      <c r="D20" s="38" t="s">
        <v>67</v>
      </c>
      <c r="E20" s="62"/>
      <c r="F20" s="107" t="s">
        <v>270</v>
      </c>
      <c r="G20" s="47"/>
    </row>
    <row r="21" spans="1:7" ht="81" customHeight="1">
      <c r="A21" s="54" t="str">
        <f t="shared" ref="A21:B21" si="8">A20</f>
        <v>1. Data Literacy</v>
      </c>
      <c r="B21" s="55" t="str">
        <f t="shared" si="8"/>
        <v>1.3 Data ecosystem</v>
      </c>
      <c r="C21" s="37">
        <f t="shared" si="7"/>
        <v>10</v>
      </c>
      <c r="D21" s="38" t="s">
        <v>73</v>
      </c>
      <c r="E21" s="62"/>
      <c r="F21" s="107"/>
      <c r="G21" s="47"/>
    </row>
    <row r="22" spans="1:7" ht="14">
      <c r="A22" s="24" t="s">
        <v>78</v>
      </c>
      <c r="B22" s="153" t="s">
        <v>258</v>
      </c>
      <c r="C22" s="143"/>
      <c r="D22" s="144"/>
      <c r="E22" s="64"/>
      <c r="F22" s="111"/>
      <c r="G22" s="65"/>
    </row>
    <row r="23" spans="1:7" ht="15">
      <c r="A23" s="54" t="str">
        <f t="shared" ref="A23:A25" si="9">A22</f>
        <v>2. Data Preparedness</v>
      </c>
      <c r="B23" s="67" t="s">
        <v>80</v>
      </c>
      <c r="C23" s="31"/>
      <c r="D23" s="102" t="s">
        <v>258</v>
      </c>
      <c r="E23" s="64"/>
      <c r="F23" s="112" t="str">
        <f>HYPERLINK("https://reliefweb.int/sites/reliefweb.int/files/resources/4305_002_Data_protection_and_humanitarian_action.pdf","Handbook on data protection in humanitarian action")</f>
        <v>Handbook on data protection in humanitarian action</v>
      </c>
      <c r="G23" s="65"/>
    </row>
    <row r="24" spans="1:7" ht="30">
      <c r="A24" s="54" t="str">
        <f t="shared" si="9"/>
        <v>2. Data Preparedness</v>
      </c>
      <c r="B24" s="55" t="s">
        <v>80</v>
      </c>
      <c r="C24" s="37">
        <f>C21+1</f>
        <v>11</v>
      </c>
      <c r="D24" s="38" t="s">
        <v>81</v>
      </c>
      <c r="E24" s="33" t="str">
        <f>HYPERLINK("https://www.preparecenter.org/content/responsible-data-data-playbook-beta#overlay-context=content/data-visualizations-data-playbook-beta","Module 4: Responsible Data")</f>
        <v>Module 4: Responsible Data</v>
      </c>
      <c r="F24" s="107" t="str">
        <f>HYPERLINK("https://drive.google.com/open?id=1KBcUc7xU6JAxsFbAjcyWJ5xawUIciVJS","510 Data Responsibility Policy")</f>
        <v>510 Data Responsibility Policy</v>
      </c>
      <c r="G24" s="113"/>
    </row>
    <row r="25" spans="1:7" ht="30">
      <c r="A25" s="54" t="str">
        <f t="shared" si="9"/>
        <v>2. Data Preparedness</v>
      </c>
      <c r="B25" s="55" t="s">
        <v>80</v>
      </c>
      <c r="C25" s="37">
        <f>C24+1</f>
        <v>12</v>
      </c>
      <c r="D25" s="38" t="s">
        <v>86</v>
      </c>
      <c r="E25" s="62"/>
      <c r="F25" s="114" t="s">
        <v>91</v>
      </c>
      <c r="G25" s="113"/>
    </row>
    <row r="26" spans="1:7" ht="30">
      <c r="A26" s="54" t="str">
        <f>A42</f>
        <v>2. Data Preparedness</v>
      </c>
      <c r="B26" s="67" t="s">
        <v>92</v>
      </c>
      <c r="C26" s="31"/>
      <c r="D26" s="102" t="s">
        <v>258</v>
      </c>
      <c r="E26" s="56"/>
      <c r="F26" s="109"/>
      <c r="G26" s="47"/>
    </row>
    <row r="27" spans="1:7" ht="30">
      <c r="A27" s="54" t="str">
        <f t="shared" ref="A27:B27" si="10">A28</f>
        <v>2. Data Preparedness</v>
      </c>
      <c r="B27" s="55" t="str">
        <f t="shared" si="10"/>
        <v>2.2 Secondary data and access</v>
      </c>
      <c r="C27" s="37">
        <f>C25+1</f>
        <v>13</v>
      </c>
      <c r="D27" s="38" t="s">
        <v>93</v>
      </c>
      <c r="E27" s="62"/>
      <c r="F27" s="106"/>
      <c r="G27" s="47"/>
    </row>
    <row r="28" spans="1:7" ht="30">
      <c r="A28" s="54" t="str">
        <f t="shared" ref="A28:B28" si="11">A26</f>
        <v>2. Data Preparedness</v>
      </c>
      <c r="B28" s="55" t="str">
        <f t="shared" si="11"/>
        <v>2.2 Secondary data and access</v>
      </c>
      <c r="C28" s="37">
        <f>C27+1</f>
        <v>14</v>
      </c>
      <c r="D28" s="38" t="s">
        <v>98</v>
      </c>
      <c r="E28" s="56"/>
      <c r="F28" s="109"/>
      <c r="G28" s="59"/>
    </row>
    <row r="29" spans="1:7" ht="30">
      <c r="A29" s="54" t="str">
        <f>A25</f>
        <v>2. Data Preparedness</v>
      </c>
      <c r="B29" s="67" t="s">
        <v>103</v>
      </c>
      <c r="C29" s="31"/>
      <c r="D29" s="102" t="s">
        <v>258</v>
      </c>
      <c r="E29" s="62"/>
      <c r="F29" s="104" t="s">
        <v>271</v>
      </c>
      <c r="G29" s="47"/>
    </row>
    <row r="30" spans="1:7" ht="30">
      <c r="A30" s="54" t="str">
        <f>A31</f>
        <v>2. Data Preparedness</v>
      </c>
      <c r="B30" s="55" t="str">
        <f t="shared" ref="B30:B33" si="12">B29</f>
        <v>2.3 Data collection methodology</v>
      </c>
      <c r="C30" s="37">
        <f>C28+1</f>
        <v>15</v>
      </c>
      <c r="D30" s="38" t="s">
        <v>104</v>
      </c>
      <c r="E30" s="56"/>
      <c r="F30" s="115" t="s">
        <v>272</v>
      </c>
      <c r="G30" s="59"/>
    </row>
    <row r="31" spans="1:7" ht="30">
      <c r="A31" s="54" t="str">
        <f>A29</f>
        <v>2. Data Preparedness</v>
      </c>
      <c r="B31" s="55" t="str">
        <f t="shared" si="12"/>
        <v>2.3 Data collection methodology</v>
      </c>
      <c r="C31" s="37">
        <f t="shared" ref="C31:C35" si="13">C30+1</f>
        <v>16</v>
      </c>
      <c r="D31" s="38" t="s">
        <v>109</v>
      </c>
      <c r="E31" s="56"/>
      <c r="F31" s="109"/>
      <c r="G31" s="59"/>
    </row>
    <row r="32" spans="1:7" ht="30">
      <c r="A32" s="54" t="str">
        <f>A34</f>
        <v>2. Data Preparedness</v>
      </c>
      <c r="B32" s="55" t="str">
        <f t="shared" si="12"/>
        <v>2.3 Data collection methodology</v>
      </c>
      <c r="C32" s="37">
        <f t="shared" si="13"/>
        <v>17</v>
      </c>
      <c r="D32" s="38" t="s">
        <v>114</v>
      </c>
      <c r="E32" s="71"/>
      <c r="F32" s="116"/>
      <c r="G32" s="72"/>
    </row>
    <row r="33" spans="1:7" ht="30">
      <c r="A33" s="54" t="str">
        <f>A29</f>
        <v>2. Data Preparedness</v>
      </c>
      <c r="B33" s="55" t="str">
        <f t="shared" si="12"/>
        <v>2.3 Data collection methodology</v>
      </c>
      <c r="C33" s="37">
        <f t="shared" si="13"/>
        <v>18</v>
      </c>
      <c r="D33" s="38" t="s">
        <v>119</v>
      </c>
      <c r="F33" s="106"/>
    </row>
    <row r="34" spans="1:7" ht="30">
      <c r="A34" s="54" t="str">
        <f t="shared" ref="A34:B34" si="14">A33</f>
        <v>2. Data Preparedness</v>
      </c>
      <c r="B34" s="55" t="str">
        <f t="shared" si="14"/>
        <v>2.3 Data collection methodology</v>
      </c>
      <c r="C34" s="37">
        <f t="shared" si="13"/>
        <v>19</v>
      </c>
      <c r="D34" s="38" t="s">
        <v>124</v>
      </c>
      <c r="E34" s="62"/>
      <c r="F34" s="106"/>
      <c r="G34" s="47"/>
    </row>
    <row r="35" spans="1:7" ht="30">
      <c r="A35" s="54" t="str">
        <f t="shared" ref="A35:B35" si="15">A34</f>
        <v>2. Data Preparedness</v>
      </c>
      <c r="B35" s="55" t="str">
        <f t="shared" si="15"/>
        <v>2.3 Data collection methodology</v>
      </c>
      <c r="C35" s="37">
        <f t="shared" si="13"/>
        <v>20</v>
      </c>
      <c r="D35" s="38" t="s">
        <v>129</v>
      </c>
      <c r="E35" s="71"/>
      <c r="F35" s="116"/>
      <c r="G35" s="72"/>
    </row>
    <row r="36" spans="1:7" ht="30">
      <c r="A36" s="54" t="str">
        <f>A35</f>
        <v>2. Data Preparedness</v>
      </c>
      <c r="B36" s="67" t="s">
        <v>134</v>
      </c>
      <c r="C36" s="67"/>
      <c r="D36" s="102" t="s">
        <v>258</v>
      </c>
      <c r="E36" s="48"/>
      <c r="F36" s="115" t="s">
        <v>273</v>
      </c>
      <c r="G36" s="59"/>
    </row>
    <row r="37" spans="1:7" ht="30">
      <c r="A37" s="54" t="str">
        <f>A32</f>
        <v>2. Data Preparedness</v>
      </c>
      <c r="B37" s="55" t="str">
        <f t="shared" ref="B37:B38" si="16">B36</f>
        <v>2.4 Data quality and format</v>
      </c>
      <c r="C37" s="37">
        <f>C35+1</f>
        <v>21</v>
      </c>
      <c r="D37" s="38" t="s">
        <v>135</v>
      </c>
      <c r="E37" s="56"/>
      <c r="F37" s="109"/>
      <c r="G37" s="59"/>
    </row>
    <row r="38" spans="1:7" ht="30">
      <c r="A38" s="54" t="str">
        <f>A36</f>
        <v>2. Data Preparedness</v>
      </c>
      <c r="B38" s="55" t="str">
        <f t="shared" si="16"/>
        <v>2.4 Data quality and format</v>
      </c>
      <c r="C38" s="37">
        <f t="shared" ref="C38:C39" si="17">C37+1</f>
        <v>22</v>
      </c>
      <c r="D38" s="38" t="s">
        <v>140</v>
      </c>
      <c r="E38" s="33" t="str">
        <f>HYPERLINK("https://www.preparecenter.org/content/data-quality-and-standards-data-playbook-beta","Module 8: Data Quality &amp; Standards")</f>
        <v>Module 8: Data Quality &amp; Standards</v>
      </c>
      <c r="F38" s="109"/>
      <c r="G38" s="59"/>
    </row>
    <row r="39" spans="1:7" ht="30">
      <c r="A39" s="54" t="str">
        <f t="shared" ref="A39:B39" si="18">A38</f>
        <v>2. Data Preparedness</v>
      </c>
      <c r="B39" s="55" t="str">
        <f t="shared" si="18"/>
        <v>2.4 Data quality and format</v>
      </c>
      <c r="C39" s="37">
        <f t="shared" si="17"/>
        <v>23</v>
      </c>
      <c r="D39" s="38" t="s">
        <v>145</v>
      </c>
      <c r="E39" s="56"/>
      <c r="F39" s="109"/>
      <c r="G39" s="59"/>
    </row>
    <row r="40" spans="1:7" ht="30">
      <c r="A40" s="54" t="str">
        <f t="shared" ref="A40:A42" si="19">A39</f>
        <v>2. Data Preparedness</v>
      </c>
      <c r="B40" s="67" t="s">
        <v>150</v>
      </c>
      <c r="C40" s="67"/>
      <c r="D40" s="102" t="s">
        <v>258</v>
      </c>
      <c r="E40" s="56"/>
      <c r="F40" s="109"/>
      <c r="G40" s="59"/>
    </row>
    <row r="41" spans="1:7" ht="30">
      <c r="A41" s="54" t="str">
        <f t="shared" si="19"/>
        <v>2. Data Preparedness</v>
      </c>
      <c r="B41" s="55" t="str">
        <f t="shared" ref="B41:B43" si="20">B40</f>
        <v>2.5 Data storage and infrastructure</v>
      </c>
      <c r="C41" s="37">
        <f>C39+1</f>
        <v>24</v>
      </c>
      <c r="D41" s="38" t="s">
        <v>151</v>
      </c>
      <c r="E41" s="56"/>
      <c r="F41" s="109"/>
      <c r="G41" s="59"/>
    </row>
    <row r="42" spans="1:7" ht="30">
      <c r="A42" s="54" t="str">
        <f t="shared" si="19"/>
        <v>2. Data Preparedness</v>
      </c>
      <c r="B42" s="55" t="str">
        <f t="shared" si="20"/>
        <v>2.5 Data storage and infrastructure</v>
      </c>
      <c r="C42" s="37">
        <f t="shared" ref="C42:C43" si="21">C41+1</f>
        <v>25</v>
      </c>
      <c r="D42" s="38" t="s">
        <v>156</v>
      </c>
      <c r="E42" s="56"/>
      <c r="F42" s="109"/>
      <c r="G42" s="59"/>
    </row>
    <row r="43" spans="1:7" ht="30">
      <c r="A43" s="54" t="str">
        <f>A45</f>
        <v>2. Data Preparedness</v>
      </c>
      <c r="B43" s="55" t="str">
        <f t="shared" si="20"/>
        <v>2.5 Data storage and infrastructure</v>
      </c>
      <c r="C43" s="37">
        <f t="shared" si="21"/>
        <v>26</v>
      </c>
      <c r="D43" s="38" t="s">
        <v>161</v>
      </c>
      <c r="E43" s="74"/>
      <c r="F43" s="109"/>
      <c r="G43" s="59"/>
    </row>
    <row r="44" spans="1:7" ht="30">
      <c r="A44" s="54" t="str">
        <f>A28</f>
        <v>2. Data Preparedness</v>
      </c>
      <c r="B44" s="67" t="s">
        <v>166</v>
      </c>
      <c r="C44" s="31"/>
      <c r="D44" s="102" t="s">
        <v>258</v>
      </c>
      <c r="E44" s="56"/>
      <c r="F44" s="109"/>
      <c r="G44" s="59"/>
    </row>
    <row r="45" spans="1:7" ht="30">
      <c r="A45" s="54" t="str">
        <f t="shared" ref="A45:B45" si="22">A44</f>
        <v>2. Data Preparedness</v>
      </c>
      <c r="B45" s="55" t="str">
        <f t="shared" si="22"/>
        <v>2.6 Data sharing and dissemination</v>
      </c>
      <c r="C45" s="37">
        <f>C43+1</f>
        <v>27</v>
      </c>
      <c r="D45" s="38" t="s">
        <v>167</v>
      </c>
      <c r="E45" s="56"/>
      <c r="F45" s="109"/>
      <c r="G45" s="59"/>
    </row>
    <row r="46" spans="1:7" ht="30">
      <c r="A46" s="54" t="str">
        <f t="shared" ref="A46:B46" si="23">A45</f>
        <v>2. Data Preparedness</v>
      </c>
      <c r="B46" s="55" t="str">
        <f t="shared" si="23"/>
        <v>2.6 Data sharing and dissemination</v>
      </c>
      <c r="C46" s="37">
        <f t="shared" ref="C46:C47" si="24">C45+1</f>
        <v>28</v>
      </c>
      <c r="D46" s="38" t="s">
        <v>172</v>
      </c>
      <c r="E46" s="56"/>
      <c r="F46" s="109"/>
      <c r="G46" s="59"/>
    </row>
    <row r="47" spans="1:7" ht="30">
      <c r="A47" s="54" t="str">
        <f t="shared" ref="A47:B47" si="25">A46</f>
        <v>2. Data Preparedness</v>
      </c>
      <c r="B47" s="55" t="str">
        <f t="shared" si="25"/>
        <v>2.6 Data sharing and dissemination</v>
      </c>
      <c r="C47" s="37">
        <f t="shared" si="24"/>
        <v>29</v>
      </c>
      <c r="D47" s="38" t="s">
        <v>177</v>
      </c>
      <c r="E47" s="33" t="str">
        <f>HYPERLINK("https://www.preparecenter.org/content/data-sharing-data-playbook-beta","Module 7: Data Sharing")</f>
        <v>Module 7: Data Sharing</v>
      </c>
      <c r="F47" s="109"/>
      <c r="G47" s="59"/>
    </row>
    <row r="48" spans="1:7" ht="14">
      <c r="A48" s="76" t="s">
        <v>182</v>
      </c>
      <c r="B48" s="146" t="str">
        <f>HYPERLINK("https://www.exaptive.com/blog/what-is-a-data-application","[Data applications] are how end-users - whether they're subject matter experts, business decision makers, or consumers - interact with data, big and small.")</f>
        <v>[Data applications] are how end-users - whether they're subject matter experts, business decision makers, or consumers - interact with data, big and small.</v>
      </c>
      <c r="C48" s="143"/>
      <c r="D48" s="144"/>
      <c r="E48" s="56"/>
      <c r="F48" s="110"/>
      <c r="G48" s="57"/>
    </row>
    <row r="49" spans="1:7" ht="15">
      <c r="A49" s="54" t="str">
        <f t="shared" ref="A49:A51" si="26">A48</f>
        <v>3. Decision making</v>
      </c>
      <c r="B49" s="67" t="s">
        <v>183</v>
      </c>
      <c r="C49" s="31"/>
      <c r="D49" s="102" t="s">
        <v>258</v>
      </c>
      <c r="E49" s="56"/>
      <c r="F49" s="110"/>
      <c r="G49" s="57"/>
    </row>
    <row r="50" spans="1:7" ht="15">
      <c r="A50" s="54" t="str">
        <f t="shared" si="26"/>
        <v>3. Decision making</v>
      </c>
      <c r="B50" s="55" t="str">
        <f t="shared" ref="B50:B51" si="27">B49</f>
        <v>3.1 Primary data</v>
      </c>
      <c r="C50" s="37">
        <f>C47+1</f>
        <v>30</v>
      </c>
      <c r="D50" s="38" t="s">
        <v>184</v>
      </c>
      <c r="E50" s="56"/>
      <c r="F50" s="110"/>
      <c r="G50" s="57"/>
    </row>
    <row r="51" spans="1:7" ht="15">
      <c r="A51" s="54" t="str">
        <f t="shared" si="26"/>
        <v>3. Decision making</v>
      </c>
      <c r="B51" s="55" t="str">
        <f t="shared" si="27"/>
        <v>3.1 Primary data</v>
      </c>
      <c r="C51" s="37">
        <f>C50+1</f>
        <v>31</v>
      </c>
      <c r="D51" s="38" t="s">
        <v>189</v>
      </c>
      <c r="E51" s="56"/>
      <c r="F51" s="110"/>
      <c r="G51" s="57"/>
    </row>
    <row r="52" spans="1:7" ht="30">
      <c r="A52" s="54" t="str">
        <f>A50</f>
        <v>3. Decision making</v>
      </c>
      <c r="B52" s="67" t="s">
        <v>194</v>
      </c>
      <c r="C52" s="31"/>
      <c r="D52" s="102" t="s">
        <v>258</v>
      </c>
      <c r="E52" s="56"/>
      <c r="F52" s="110"/>
      <c r="G52" s="57"/>
    </row>
    <row r="53" spans="1:7" ht="30">
      <c r="A53" s="54" t="str">
        <f t="shared" ref="A53:B53" si="28">A52</f>
        <v>3. Decision making</v>
      </c>
      <c r="B53" s="55" t="str">
        <f t="shared" si="28"/>
        <v>3.2 Data analysis and visualizations</v>
      </c>
      <c r="C53" s="37">
        <f>C51+1</f>
        <v>32</v>
      </c>
      <c r="D53" s="38" t="s">
        <v>195</v>
      </c>
      <c r="E53" s="56"/>
      <c r="F53" s="117" t="s">
        <v>274</v>
      </c>
      <c r="G53" s="59"/>
    </row>
    <row r="54" spans="1:7" ht="30">
      <c r="A54" s="54" t="str">
        <f t="shared" ref="A54:B54" si="29">A53</f>
        <v>3. Decision making</v>
      </c>
      <c r="B54" s="55" t="str">
        <f t="shared" si="29"/>
        <v>3.2 Data analysis and visualizations</v>
      </c>
      <c r="C54" s="78">
        <f>C53+1</f>
        <v>33</v>
      </c>
      <c r="D54" s="38" t="s">
        <v>200</v>
      </c>
      <c r="E54" s="48"/>
      <c r="F54" s="115" t="s">
        <v>275</v>
      </c>
      <c r="G54" s="59"/>
    </row>
    <row r="55" spans="1:7" ht="30">
      <c r="A55" s="54" t="str">
        <f t="shared" ref="A55:B55" si="30">A53</f>
        <v>3. Decision making</v>
      </c>
      <c r="B55" s="55" t="str">
        <f t="shared" si="30"/>
        <v>3.2 Data analysis and visualizations</v>
      </c>
      <c r="C55" s="78">
        <v>34</v>
      </c>
      <c r="D55" s="80" t="s">
        <v>205</v>
      </c>
      <c r="E55" s="48"/>
      <c r="F55" s="97" t="s">
        <v>276</v>
      </c>
      <c r="G55" s="59"/>
    </row>
    <row r="56" spans="1:7" ht="30">
      <c r="A56" s="54" t="str">
        <f t="shared" ref="A56:B56" si="31">A54</f>
        <v>3. Decision making</v>
      </c>
      <c r="B56" s="55" t="str">
        <f t="shared" si="31"/>
        <v>3.2 Data analysis and visualizations</v>
      </c>
      <c r="C56" s="78">
        <v>34</v>
      </c>
      <c r="D56" s="80" t="s">
        <v>205</v>
      </c>
      <c r="E56" s="33" t="str">
        <f>HYPERLINK("https://www.preparecenter.org/content/data-visualizations-data-playbook-beta","Module 5: Data Viz")</f>
        <v>Module 5: Data Viz</v>
      </c>
      <c r="F56" s="115" t="s">
        <v>277</v>
      </c>
      <c r="G56" s="59"/>
    </row>
    <row r="57" spans="1:7" ht="30">
      <c r="A57" s="54" t="str">
        <f t="shared" ref="A57:B57" si="32">A56</f>
        <v>3. Decision making</v>
      </c>
      <c r="B57" s="55" t="str">
        <f t="shared" si="32"/>
        <v>3.2 Data analysis and visualizations</v>
      </c>
      <c r="C57" s="78">
        <v>34</v>
      </c>
      <c r="D57" s="80" t="s">
        <v>205</v>
      </c>
      <c r="E57" s="56"/>
      <c r="F57" s="118" t="s">
        <v>278</v>
      </c>
      <c r="G57" s="57"/>
    </row>
    <row r="58" spans="1:7" ht="30">
      <c r="A58" s="54" t="str">
        <f t="shared" ref="A58:B58" si="33">A57</f>
        <v>3. Decision making</v>
      </c>
      <c r="B58" s="55" t="str">
        <f t="shared" si="33"/>
        <v>3.2 Data analysis and visualizations</v>
      </c>
      <c r="C58" s="78">
        <v>34</v>
      </c>
      <c r="D58" s="80" t="s">
        <v>205</v>
      </c>
      <c r="E58" s="56"/>
      <c r="F58" s="110" t="s">
        <v>279</v>
      </c>
      <c r="G58" s="57"/>
    </row>
    <row r="59" spans="1:7" ht="30">
      <c r="A59" s="54" t="str">
        <f t="shared" ref="A59:B59" si="34">A58</f>
        <v>3. Decision making</v>
      </c>
      <c r="B59" s="55" t="str">
        <f t="shared" si="34"/>
        <v>3.2 Data analysis and visualizations</v>
      </c>
      <c r="C59" s="78">
        <v>34</v>
      </c>
      <c r="D59" s="80" t="s">
        <v>205</v>
      </c>
      <c r="E59" s="56"/>
      <c r="F59" s="110" t="s">
        <v>280</v>
      </c>
      <c r="G59" s="57"/>
    </row>
    <row r="60" spans="1:7" ht="15">
      <c r="A60" s="54" t="str">
        <f>A52</f>
        <v>3. Decision making</v>
      </c>
      <c r="B60" s="67" t="s">
        <v>210</v>
      </c>
      <c r="C60" s="31"/>
      <c r="D60" s="102" t="s">
        <v>258</v>
      </c>
      <c r="E60" s="56"/>
      <c r="F60" s="110"/>
      <c r="G60" s="57"/>
    </row>
    <row r="61" spans="1:7" ht="15">
      <c r="A61" s="54" t="str">
        <f t="shared" ref="A61:B61" si="35">A60</f>
        <v>3. Decision making</v>
      </c>
      <c r="B61" s="55" t="str">
        <f t="shared" si="35"/>
        <v>3.3 Effective reporting</v>
      </c>
      <c r="C61" s="37">
        <f>C56+1</f>
        <v>35</v>
      </c>
      <c r="D61" s="38" t="s">
        <v>211</v>
      </c>
      <c r="E61" s="56"/>
      <c r="F61" s="109"/>
      <c r="G61" s="59"/>
    </row>
    <row r="62" spans="1:7" ht="15">
      <c r="A62" s="54" t="str">
        <f t="shared" ref="A62:B62" si="36">A61</f>
        <v>3. Decision making</v>
      </c>
      <c r="B62" s="55" t="str">
        <f t="shared" si="36"/>
        <v>3.3 Effective reporting</v>
      </c>
      <c r="C62" s="37">
        <f t="shared" ref="C62:C64" si="37">C61+1</f>
        <v>36</v>
      </c>
      <c r="D62" s="38" t="s">
        <v>216</v>
      </c>
      <c r="E62" s="56"/>
      <c r="F62" s="109"/>
      <c r="G62" s="59"/>
    </row>
    <row r="63" spans="1:7" ht="15">
      <c r="A63" s="54" t="str">
        <f t="shared" ref="A63:B63" si="38">A62</f>
        <v>3. Decision making</v>
      </c>
      <c r="B63" s="55" t="str">
        <f t="shared" si="38"/>
        <v>3.3 Effective reporting</v>
      </c>
      <c r="C63" s="37">
        <f t="shared" si="37"/>
        <v>37</v>
      </c>
      <c r="D63" s="38" t="s">
        <v>221</v>
      </c>
      <c r="E63" s="56"/>
      <c r="F63" s="109"/>
      <c r="G63" s="59"/>
    </row>
    <row r="64" spans="1:7" ht="30">
      <c r="A64" s="54" t="str">
        <f>A54</f>
        <v>3. Decision making</v>
      </c>
      <c r="B64" s="55" t="str">
        <f>B65</f>
        <v>3.4 Data-Driven Decision Making</v>
      </c>
      <c r="C64" s="37">
        <f t="shared" si="37"/>
        <v>38</v>
      </c>
      <c r="D64" s="38" t="s">
        <v>226</v>
      </c>
      <c r="E64" s="56"/>
      <c r="F64" s="109"/>
      <c r="G64" s="59"/>
    </row>
    <row r="65" spans="1:7" ht="30">
      <c r="A65" s="54" t="str">
        <f t="shared" ref="A65:A66" si="39">A53</f>
        <v>3. Decision making</v>
      </c>
      <c r="B65" s="67" t="s">
        <v>231</v>
      </c>
      <c r="C65" s="31"/>
      <c r="D65" s="102" t="s">
        <v>258</v>
      </c>
      <c r="E65" s="33" t="str">
        <f>HYPERLINK("https://www.preparecenter.org/content/data-driven-projects-data-playbook-beta","Module 3: Data-Driven Projects ")</f>
        <v xml:space="preserve">Module 3: Data-Driven Projects </v>
      </c>
      <c r="F65" s="109"/>
      <c r="G65" s="59"/>
    </row>
    <row r="66" spans="1:7" ht="30">
      <c r="A66" s="54" t="str">
        <f t="shared" si="39"/>
        <v>3. Decision making</v>
      </c>
      <c r="B66" s="55" t="str">
        <f>B65</f>
        <v>3.4 Data-Driven Decision Making</v>
      </c>
      <c r="C66" s="37">
        <f>C64+1</f>
        <v>39</v>
      </c>
      <c r="D66" s="38" t="s">
        <v>232</v>
      </c>
      <c r="E66" s="56"/>
      <c r="F66" s="109"/>
      <c r="G66" s="59"/>
    </row>
    <row r="67" spans="1:7" ht="30">
      <c r="A67" s="54" t="str">
        <f t="shared" ref="A67:B67" si="40">A66</f>
        <v>3. Decision making</v>
      </c>
      <c r="B67" s="55" t="str">
        <f t="shared" si="40"/>
        <v>3.4 Data-Driven Decision Making</v>
      </c>
      <c r="C67" s="37">
        <f>C66+1</f>
        <v>40</v>
      </c>
      <c r="D67" s="38" t="s">
        <v>237</v>
      </c>
      <c r="E67" s="48"/>
      <c r="F67" s="108"/>
      <c r="G67" s="49"/>
    </row>
    <row r="68" spans="1:7" ht="30">
      <c r="A68" s="54" t="str">
        <f t="shared" ref="A68:A70" si="41">A67</f>
        <v>3. Decision making</v>
      </c>
      <c r="B68" s="67" t="s">
        <v>242</v>
      </c>
      <c r="C68" s="84"/>
      <c r="D68" s="102" t="s">
        <v>258</v>
      </c>
      <c r="E68" s="56"/>
      <c r="F68" s="109"/>
      <c r="G68" s="59"/>
    </row>
    <row r="69" spans="1:7" ht="30">
      <c r="A69" s="54" t="str">
        <f t="shared" si="41"/>
        <v>3. Decision making</v>
      </c>
      <c r="B69" s="55" t="str">
        <f t="shared" ref="B69:B70" si="42">B68</f>
        <v>3.5 Evaluation and improvement</v>
      </c>
      <c r="C69" s="37">
        <f>C67+1</f>
        <v>41</v>
      </c>
      <c r="D69" s="38" t="s">
        <v>243</v>
      </c>
      <c r="E69" s="56"/>
      <c r="F69" s="109"/>
      <c r="G69" s="59"/>
    </row>
    <row r="70" spans="1:7" ht="30">
      <c r="A70" s="86" t="str">
        <f t="shared" si="41"/>
        <v>3. Decision making</v>
      </c>
      <c r="B70" s="87" t="str">
        <f t="shared" si="42"/>
        <v>3.5 Evaluation and improvement</v>
      </c>
      <c r="C70" s="88">
        <f>C69+1</f>
        <v>42</v>
      </c>
      <c r="D70" s="89" t="s">
        <v>248</v>
      </c>
      <c r="E70" s="93"/>
      <c r="F70" s="119"/>
      <c r="G70" s="94"/>
    </row>
  </sheetData>
  <customSheetViews>
    <customSheetView guid="{C9CE06A6-B5ED-4A37-AB80-A47706F37DAA}" filter="1" showAutoFilter="1">
      <pageMargins left="0.7" right="0.7" top="0.75" bottom="0.75" header="0.3" footer="0.3"/>
      <autoFilter ref="A1:F70" xr:uid="{00000000-0000-0000-0000-000000000000}"/>
    </customSheetView>
  </customSheetViews>
  <mergeCells count="7">
    <mergeCell ref="B22:D22"/>
    <mergeCell ref="B48:D48"/>
    <mergeCell ref="B2:D2"/>
    <mergeCell ref="B3:D3"/>
    <mergeCell ref="B4:D4"/>
    <mergeCell ref="B5:D5"/>
    <mergeCell ref="B6:D6"/>
  </mergeCells>
  <hyperlinks>
    <hyperlink ref="F2" r:id="rId1" xr:uid="{00000000-0004-0000-0300-000000000000}"/>
    <hyperlink ref="E3" r:id="rId2" xr:uid="{00000000-0004-0000-0300-000001000000}"/>
    <hyperlink ref="F3" r:id="rId3" xr:uid="{00000000-0004-0000-0300-000002000000}"/>
    <hyperlink ref="F4" r:id="rId4" xr:uid="{00000000-0004-0000-0300-000003000000}"/>
    <hyperlink ref="F5" r:id="rId5" xr:uid="{00000000-0004-0000-0300-000004000000}"/>
    <hyperlink ref="F6" r:id="rId6" xr:uid="{00000000-0004-0000-0300-000005000000}"/>
    <hyperlink ref="F7" r:id="rId7" xr:uid="{00000000-0004-0000-0300-000006000000}"/>
    <hyperlink ref="F8" r:id="rId8" xr:uid="{00000000-0004-0000-0300-000007000000}"/>
    <hyperlink ref="F9" r:id="rId9" xr:uid="{00000000-0004-0000-0300-000008000000}"/>
    <hyperlink ref="F15" r:id="rId10" xr:uid="{00000000-0004-0000-0300-000009000000}"/>
    <hyperlink ref="F18" r:id="rId11" xr:uid="{00000000-0004-0000-0300-00000A000000}"/>
    <hyperlink ref="F20" r:id="rId12" xr:uid="{00000000-0004-0000-0300-00000B000000}"/>
    <hyperlink ref="F25" r:id="rId13" xr:uid="{00000000-0004-0000-0300-00000C000000}"/>
    <hyperlink ref="F29" r:id="rId14" xr:uid="{00000000-0004-0000-0300-00000D000000}"/>
    <hyperlink ref="F30" r:id="rId15" xr:uid="{00000000-0004-0000-0300-00000E000000}"/>
    <hyperlink ref="F53" r:id="rId16" xr:uid="{00000000-0004-0000-0300-00000F000000}"/>
    <hyperlink ref="F54" r:id="rId17" xr:uid="{00000000-0004-0000-0300-000010000000}"/>
    <hyperlink ref="F55" r:id="rId18" location="/frontcover" xr:uid="{00000000-0004-0000-0300-000011000000}"/>
    <hyperlink ref="F56" r:id="rId19" xr:uid="{00000000-0004-0000-0300-000012000000}"/>
    <hyperlink ref="F57" r:id="rId20" xr:uid="{00000000-0004-0000-0300-000013000000}"/>
    <hyperlink ref="F58" r:id="rId21" xr:uid="{00000000-0004-0000-0300-000014000000}"/>
    <hyperlink ref="F59" r:id="rId22" xr:uid="{00000000-0004-0000-0300-000015000000}"/>
  </hyperlinks>
  <printOptions horizontalCentered="1" gridLines="1"/>
  <pageMargins left="0.7" right="0.7" top="0.75" bottom="0.75" header="0" footer="0"/>
  <pageSetup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980"/>
  <sheetViews>
    <sheetView workbookViewId="0"/>
  </sheetViews>
  <sheetFormatPr baseColWidth="10" defaultColWidth="14.5" defaultRowHeight="15.75" customHeight="1"/>
  <cols>
    <col min="1" max="2" width="33.83203125" customWidth="1"/>
    <col min="3" max="3" width="71.83203125" customWidth="1"/>
  </cols>
  <sheetData>
    <row r="1" spans="1:27">
      <c r="A1" s="120"/>
      <c r="B1" s="120"/>
      <c r="C1" s="121"/>
      <c r="D1" s="122"/>
      <c r="E1" s="122"/>
      <c r="F1" s="122"/>
      <c r="G1" s="122"/>
      <c r="H1" s="122"/>
      <c r="I1" s="122"/>
      <c r="J1" s="122"/>
      <c r="K1" s="122"/>
      <c r="L1" s="122"/>
      <c r="M1" s="122"/>
      <c r="N1" s="122"/>
      <c r="O1" s="122"/>
      <c r="P1" s="122"/>
      <c r="Q1" s="122"/>
      <c r="R1" s="122"/>
      <c r="S1" s="122"/>
      <c r="T1" s="122"/>
      <c r="U1" s="122"/>
      <c r="V1" s="122"/>
      <c r="W1" s="122"/>
      <c r="X1" s="122"/>
      <c r="Y1" s="122"/>
      <c r="Z1" s="122"/>
      <c r="AA1" s="122"/>
    </row>
    <row r="2" spans="1:27">
      <c r="A2" s="123"/>
      <c r="B2" s="123" t="s">
        <v>281</v>
      </c>
      <c r="C2" s="121" t="s">
        <v>282</v>
      </c>
      <c r="D2" s="122"/>
      <c r="E2" s="122"/>
      <c r="F2" s="122"/>
      <c r="G2" s="122"/>
      <c r="H2" s="122"/>
      <c r="I2" s="122"/>
      <c r="J2" s="122"/>
      <c r="K2" s="122"/>
      <c r="L2" s="122"/>
      <c r="M2" s="122"/>
      <c r="N2" s="122"/>
      <c r="O2" s="122"/>
      <c r="P2" s="122"/>
      <c r="Q2" s="122"/>
      <c r="R2" s="122"/>
      <c r="S2" s="122"/>
      <c r="T2" s="122"/>
      <c r="U2" s="122"/>
      <c r="V2" s="122"/>
      <c r="W2" s="122"/>
      <c r="X2" s="122"/>
      <c r="Y2" s="122"/>
      <c r="Z2" s="122"/>
      <c r="AA2" s="122"/>
    </row>
    <row r="3" spans="1:27">
      <c r="A3" s="123"/>
      <c r="B3" s="123"/>
      <c r="C3" s="124" t="str">
        <f>HYPERLINK("https://drive.google.com/open?id=1ia5sY-J1FCr9EJHnK2nYL7fxENqiWo2W","The data readiness framework aligns with the TOC, linked here.")</f>
        <v>The data readiness framework aligns with the TOC, linked here.</v>
      </c>
      <c r="D3" s="122"/>
      <c r="E3" s="122"/>
      <c r="F3" s="122"/>
      <c r="G3" s="122"/>
      <c r="H3" s="122"/>
      <c r="I3" s="122"/>
      <c r="J3" s="122"/>
      <c r="K3" s="122"/>
      <c r="L3" s="122"/>
      <c r="M3" s="122"/>
      <c r="N3" s="122"/>
      <c r="O3" s="122"/>
      <c r="P3" s="122"/>
      <c r="Q3" s="122"/>
      <c r="R3" s="122"/>
      <c r="S3" s="122"/>
      <c r="T3" s="122"/>
      <c r="U3" s="122"/>
      <c r="V3" s="122"/>
      <c r="W3" s="122"/>
      <c r="X3" s="122"/>
      <c r="Y3" s="122"/>
      <c r="Z3" s="122"/>
      <c r="AA3" s="122"/>
    </row>
    <row r="4" spans="1:27">
      <c r="A4" s="125"/>
      <c r="B4" s="125"/>
      <c r="C4" s="126"/>
      <c r="D4" s="122"/>
      <c r="E4" s="122"/>
      <c r="F4" s="122"/>
      <c r="G4" s="122"/>
      <c r="H4" s="122"/>
      <c r="I4" s="122"/>
      <c r="J4" s="122"/>
      <c r="K4" s="122"/>
      <c r="L4" s="122"/>
      <c r="M4" s="122"/>
      <c r="N4" s="122"/>
      <c r="O4" s="122"/>
      <c r="P4" s="122"/>
      <c r="Q4" s="122"/>
      <c r="R4" s="122"/>
      <c r="S4" s="122"/>
      <c r="T4" s="122"/>
      <c r="U4" s="122"/>
      <c r="V4" s="122"/>
      <c r="W4" s="122"/>
      <c r="X4" s="122"/>
      <c r="Y4" s="122"/>
      <c r="Z4" s="122"/>
      <c r="AA4" s="122"/>
    </row>
    <row r="5" spans="1:27">
      <c r="A5" s="120"/>
      <c r="B5" s="120" t="s">
        <v>283</v>
      </c>
      <c r="C5" s="126"/>
      <c r="D5" s="122"/>
      <c r="E5" s="122"/>
      <c r="F5" s="122"/>
      <c r="G5" s="122"/>
      <c r="H5" s="122"/>
      <c r="I5" s="122"/>
      <c r="J5" s="122"/>
      <c r="K5" s="122"/>
      <c r="L5" s="122"/>
      <c r="M5" s="122"/>
      <c r="N5" s="122"/>
      <c r="O5" s="122"/>
      <c r="P5" s="122"/>
      <c r="Q5" s="122"/>
      <c r="R5" s="122"/>
      <c r="S5" s="122"/>
      <c r="T5" s="122"/>
      <c r="U5" s="122"/>
      <c r="V5" s="122"/>
      <c r="W5" s="122"/>
      <c r="X5" s="122"/>
      <c r="Y5" s="122"/>
      <c r="Z5" s="122"/>
      <c r="AA5" s="122"/>
    </row>
    <row r="6" spans="1:27">
      <c r="A6" s="127"/>
      <c r="B6" s="128" t="str">
        <f>HYPERLINK("https://drive.google.com/open?id=1Wf-Ri2hIkqH0QdBbVae4lmHfFWo1Zzml","ToC - Archive")</f>
        <v>ToC - Archive</v>
      </c>
      <c r="C6" s="121" t="s">
        <v>284</v>
      </c>
      <c r="D6" s="122"/>
      <c r="E6" s="122"/>
      <c r="F6" s="122"/>
      <c r="G6" s="122"/>
      <c r="H6" s="122"/>
      <c r="I6" s="122"/>
      <c r="J6" s="122"/>
      <c r="K6" s="122"/>
      <c r="L6" s="122"/>
      <c r="M6" s="122"/>
      <c r="N6" s="122"/>
      <c r="O6" s="122"/>
      <c r="P6" s="122"/>
      <c r="Q6" s="122"/>
      <c r="R6" s="122"/>
      <c r="S6" s="122"/>
      <c r="T6" s="122"/>
      <c r="U6" s="122"/>
      <c r="V6" s="122"/>
      <c r="W6" s="122"/>
      <c r="X6" s="122"/>
      <c r="Y6" s="122"/>
      <c r="Z6" s="122"/>
      <c r="AA6" s="122"/>
    </row>
    <row r="7" spans="1:27">
      <c r="A7" s="127"/>
      <c r="B7" s="128" t="str">
        <f>HYPERLINK("https://drive.google.com/open?id=1BiHMZbscmo4R-fuXAgqg_rhUha8pvWn1","Framework - Archive")</f>
        <v>Framework - Archive</v>
      </c>
      <c r="C7" s="121" t="s">
        <v>285</v>
      </c>
      <c r="D7" s="122"/>
      <c r="E7" s="122"/>
      <c r="F7" s="122"/>
      <c r="G7" s="122"/>
      <c r="H7" s="122"/>
      <c r="I7" s="122"/>
      <c r="J7" s="122"/>
      <c r="K7" s="122"/>
      <c r="L7" s="122"/>
      <c r="M7" s="122"/>
      <c r="N7" s="122"/>
      <c r="O7" s="122"/>
      <c r="P7" s="122"/>
      <c r="Q7" s="122"/>
      <c r="R7" s="122"/>
      <c r="S7" s="122"/>
      <c r="T7" s="122"/>
      <c r="U7" s="122"/>
      <c r="V7" s="122"/>
      <c r="W7" s="122"/>
      <c r="X7" s="122"/>
      <c r="Y7" s="122"/>
      <c r="Z7" s="122"/>
      <c r="AA7" s="122"/>
    </row>
    <row r="8" spans="1:27">
      <c r="A8" s="120"/>
      <c r="B8" s="120"/>
      <c r="C8" s="126"/>
      <c r="D8" s="122"/>
      <c r="E8" s="122"/>
      <c r="F8" s="122"/>
      <c r="G8" s="122"/>
      <c r="H8" s="122"/>
      <c r="I8" s="122"/>
      <c r="J8" s="122"/>
      <c r="K8" s="122"/>
      <c r="L8" s="122"/>
      <c r="M8" s="122"/>
      <c r="N8" s="122"/>
      <c r="O8" s="122"/>
      <c r="P8" s="122"/>
      <c r="Q8" s="122"/>
      <c r="R8" s="122"/>
      <c r="S8" s="122"/>
      <c r="T8" s="122"/>
      <c r="U8" s="122"/>
      <c r="V8" s="122"/>
      <c r="W8" s="122"/>
      <c r="X8" s="122"/>
      <c r="Y8" s="122"/>
      <c r="Z8" s="122"/>
      <c r="AA8" s="122"/>
    </row>
    <row r="9" spans="1:27">
      <c r="A9" s="120"/>
      <c r="B9" s="120" t="s">
        <v>286</v>
      </c>
      <c r="C9" s="126"/>
      <c r="D9" s="122"/>
      <c r="E9" s="122"/>
      <c r="F9" s="122"/>
      <c r="G9" s="122"/>
      <c r="H9" s="122"/>
      <c r="I9" s="122"/>
      <c r="J9" s="122"/>
      <c r="K9" s="122"/>
      <c r="L9" s="122"/>
      <c r="M9" s="122"/>
      <c r="N9" s="122"/>
      <c r="O9" s="122"/>
      <c r="P9" s="122"/>
      <c r="Q9" s="122"/>
      <c r="R9" s="122"/>
      <c r="S9" s="122"/>
      <c r="T9" s="122"/>
      <c r="U9" s="122"/>
      <c r="V9" s="122"/>
      <c r="W9" s="122"/>
      <c r="X9" s="122"/>
      <c r="Y9" s="122"/>
      <c r="Z9" s="122"/>
      <c r="AA9" s="122"/>
    </row>
    <row r="10" spans="1:27">
      <c r="A10" s="129"/>
      <c r="B10" s="130" t="str">
        <f>HYPERLINK("https://media.ifrc.org/ifrc/2018/10/18/discover-data-playbook-beta-project/","IFRC Data Playbook")</f>
        <v>IFRC Data Playbook</v>
      </c>
      <c r="C10" s="131"/>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row>
    <row r="11" spans="1:27">
      <c r="A11" s="129"/>
      <c r="B11" s="130" t="str">
        <f>HYPERLINK("https://dsapp.uchicago.edu/wp-content/uploads/2018/05/Data_Maturity_Framework_4.28.16.pdf","UChicago's Data Maturity Framework")</f>
        <v>UChicago's Data Maturity Framework</v>
      </c>
      <c r="C11" s="131"/>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row>
    <row r="12" spans="1:27">
      <c r="A12" s="127"/>
      <c r="B12" s="128" t="str">
        <f>HYPERLINK("http://www.globalprotectioncluster.org/_assets/files/tools_and_guidance/InterAction_Guide_Incorporating_Protection_2003_EN.pdf","Data Collection in Humanitarian Response: A Guide for Incorporating Protection")</f>
        <v>Data Collection in Humanitarian Response: A Guide for Incorporating Protection</v>
      </c>
      <c r="C12" s="126"/>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row>
    <row r="13" spans="1:27">
      <c r="A13" s="127"/>
      <c r="B13" s="128" t="str">
        <f>HYPERLINK("https://fscluster.org/sites/default/files/documents/field_guide_to_data_sharing.pdf","OCHA/Food Security Cluster Field Guide to Data Sharing")</f>
        <v>OCHA/Food Security Cluster Field Guide to Data Sharing</v>
      </c>
      <c r="C13" s="126"/>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row>
    <row r="14" spans="1:27">
      <c r="A14" s="132"/>
      <c r="B14" s="132" t="str">
        <f>HYPERLINK("https://www.preventionweb.net/publications/view/53080","UN Sendai Framework Data Readiness Review 2017")</f>
        <v>UN Sendai Framework Data Readiness Review 2017</v>
      </c>
      <c r="C14" s="126"/>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row>
    <row r="15" spans="1:27">
      <c r="A15" s="127"/>
      <c r="B15" s="128" t="str">
        <f>HYPERLINK("https://www.privacy-web.nl/cms/files/2017-07/handbook-data-protection-and-humanitarian-action-2-.pdf","ICRC Handbook on Data Protection in Humanitarian Action")</f>
        <v>ICRC Handbook on Data Protection in Humanitarian Action</v>
      </c>
      <c r="C15" s="126"/>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row>
    <row r="16" spans="1:27">
      <c r="A16" s="133"/>
      <c r="B16" s="134" t="str">
        <f>HYPERLINK("https://hhi.harvard.edu/sites/default/files/publications/data_preparedness_update.pdf","HHI: Data preparedness: connecting data, decision-making and humanitarian response")</f>
        <v>HHI: Data preparedness: connecting data, decision-making and humanitarian response</v>
      </c>
      <c r="C16" s="126"/>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row>
    <row r="17" spans="1:27">
      <c r="A17" s="135"/>
      <c r="B17" s="136" t="s">
        <v>287</v>
      </c>
      <c r="C17" s="126"/>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row>
    <row r="18" spans="1:27">
      <c r="A18" s="137"/>
      <c r="B18" s="138" t="str">
        <f>HYPERLINK("https://www.researchgate.net/publication/316433200_Unpacking_Data_Preparedness_from_a_humanitarian_decision_making_perspective_toward_an_assessment_framework_at_subnational_level","510 Unpacking Data Preparedness from a humanitarian decision making perspective: toward an assessment framework at subnational level")</f>
        <v>510 Unpacking Data Preparedness from a humanitarian decision making perspective: toward an assessment framework at subnational level</v>
      </c>
      <c r="C18" s="126"/>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row>
    <row r="19" spans="1:27">
      <c r="A19" s="127"/>
      <c r="B19" s="128" t="str">
        <f>HYPERLINK("https://www.ccsse.org/center/ssbtn/docs/Tools/Institutional_Data_Readiness_Assessment_Tool.pdf","Institutional Data Readiness Tool (community college survey)")</f>
        <v>Institutional Data Readiness Tool (community college survey)</v>
      </c>
      <c r="C19" s="126"/>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row>
    <row r="20" spans="1:27">
      <c r="A20" s="123"/>
      <c r="B20" s="139" t="s">
        <v>288</v>
      </c>
      <c r="C20" s="126"/>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row>
    <row r="21" spans="1:27">
      <c r="A21" s="123"/>
      <c r="B21" s="139" t="s">
        <v>289</v>
      </c>
      <c r="C21" s="126"/>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row>
    <row r="22" spans="1:27">
      <c r="A22" s="123"/>
      <c r="B22" s="139" t="s">
        <v>290</v>
      </c>
      <c r="C22" s="126"/>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row>
    <row r="23" spans="1:27">
      <c r="A23" s="123"/>
      <c r="B23" s="139" t="s">
        <v>291</v>
      </c>
      <c r="C23" s="126"/>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row>
    <row r="24" spans="1:27">
      <c r="A24" s="123"/>
      <c r="B24" s="139" t="s">
        <v>292</v>
      </c>
      <c r="C24" s="126"/>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row>
    <row r="25" spans="1:27">
      <c r="A25" s="125"/>
      <c r="B25" s="125"/>
      <c r="C25" s="126"/>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row>
    <row r="26" spans="1:27">
      <c r="A26" s="125"/>
      <c r="B26" s="125"/>
      <c r="C26" s="126"/>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row>
    <row r="27" spans="1:27">
      <c r="A27" s="125"/>
      <c r="B27" s="125"/>
      <c r="C27" s="126"/>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row>
    <row r="28" spans="1:27">
      <c r="A28" s="125"/>
      <c r="B28" s="125"/>
      <c r="C28" s="126"/>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row>
    <row r="29" spans="1:27">
      <c r="A29" s="125"/>
      <c r="B29" s="125"/>
      <c r="C29" s="126"/>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row>
    <row r="30" spans="1:27">
      <c r="A30" s="125"/>
      <c r="B30" s="125"/>
      <c r="C30" s="126"/>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row>
    <row r="31" spans="1:27">
      <c r="A31" s="125"/>
      <c r="B31" s="125"/>
      <c r="C31" s="126"/>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row>
    <row r="32" spans="1:27">
      <c r="A32" s="125"/>
      <c r="B32" s="125"/>
      <c r="C32" s="126"/>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row>
    <row r="33" spans="1:27">
      <c r="A33" s="125"/>
      <c r="B33" s="125"/>
      <c r="C33" s="126"/>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row>
    <row r="34" spans="1:27">
      <c r="A34" s="125"/>
      <c r="B34" s="125"/>
      <c r="C34" s="126"/>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row>
    <row r="35" spans="1:27">
      <c r="A35" s="125"/>
      <c r="B35" s="125"/>
      <c r="C35" s="126"/>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row>
    <row r="36" spans="1:27">
      <c r="A36" s="125"/>
      <c r="B36" s="125"/>
      <c r="C36" s="126"/>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row>
    <row r="37" spans="1:27">
      <c r="A37" s="125"/>
      <c r="B37" s="125"/>
      <c r="C37" s="126"/>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row>
    <row r="38" spans="1:27">
      <c r="A38" s="125"/>
      <c r="B38" s="125"/>
      <c r="C38" s="126"/>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row>
    <row r="39" spans="1:27">
      <c r="A39" s="125"/>
      <c r="B39" s="125"/>
      <c r="C39" s="126"/>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row>
    <row r="40" spans="1:27">
      <c r="A40" s="125"/>
      <c r="B40" s="125"/>
      <c r="C40" s="126"/>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row>
    <row r="41" spans="1:27">
      <c r="A41" s="125"/>
      <c r="B41" s="125"/>
      <c r="C41" s="126"/>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row>
    <row r="42" spans="1:27">
      <c r="A42" s="125"/>
      <c r="B42" s="125"/>
      <c r="C42" s="126"/>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row>
    <row r="43" spans="1:27">
      <c r="A43" s="125"/>
      <c r="B43" s="125"/>
      <c r="C43" s="126"/>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row>
    <row r="44" spans="1:27">
      <c r="A44" s="125"/>
      <c r="B44" s="125"/>
      <c r="C44" s="126"/>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row>
    <row r="45" spans="1:27">
      <c r="A45" s="125"/>
      <c r="B45" s="125"/>
      <c r="C45" s="126"/>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row>
    <row r="46" spans="1:27">
      <c r="A46" s="125"/>
      <c r="B46" s="125"/>
      <c r="C46" s="126"/>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row>
    <row r="47" spans="1:27">
      <c r="A47" s="125"/>
      <c r="B47" s="125"/>
      <c r="C47" s="126"/>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row>
    <row r="48" spans="1:27">
      <c r="A48" s="125"/>
      <c r="B48" s="125"/>
      <c r="C48" s="126"/>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row>
    <row r="49" spans="1:27">
      <c r="A49" s="125"/>
      <c r="B49" s="125"/>
      <c r="C49" s="126"/>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row>
    <row r="50" spans="1:27">
      <c r="A50" s="125"/>
      <c r="B50" s="125"/>
      <c r="C50" s="126"/>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row>
    <row r="51" spans="1:27">
      <c r="A51" s="125"/>
      <c r="B51" s="125"/>
      <c r="C51" s="126"/>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row>
    <row r="52" spans="1:27">
      <c r="A52" s="125"/>
      <c r="B52" s="125"/>
      <c r="C52" s="126"/>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row>
    <row r="53" spans="1:27">
      <c r="A53" s="125"/>
      <c r="B53" s="125"/>
      <c r="C53" s="126"/>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row>
    <row r="54" spans="1:27">
      <c r="A54" s="125"/>
      <c r="B54" s="125"/>
      <c r="C54" s="126"/>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row>
    <row r="55" spans="1:27">
      <c r="A55" s="125"/>
      <c r="B55" s="125"/>
      <c r="C55" s="126"/>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row>
    <row r="56" spans="1:27">
      <c r="A56" s="125"/>
      <c r="B56" s="125"/>
      <c r="C56" s="126"/>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row>
    <row r="57" spans="1:27">
      <c r="A57" s="125"/>
      <c r="B57" s="125"/>
      <c r="C57" s="126"/>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row>
    <row r="58" spans="1:27">
      <c r="A58" s="125"/>
      <c r="B58" s="125"/>
      <c r="C58" s="126"/>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row>
    <row r="59" spans="1:27">
      <c r="A59" s="125"/>
      <c r="B59" s="125"/>
      <c r="C59" s="126"/>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row>
    <row r="60" spans="1:27">
      <c r="A60" s="125"/>
      <c r="B60" s="125"/>
      <c r="C60" s="126"/>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row>
    <row r="61" spans="1:27">
      <c r="A61" s="125"/>
      <c r="B61" s="125"/>
      <c r="C61" s="126"/>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row>
    <row r="62" spans="1:27">
      <c r="A62" s="125"/>
      <c r="B62" s="125"/>
      <c r="C62" s="126"/>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row>
    <row r="63" spans="1:27">
      <c r="A63" s="125"/>
      <c r="B63" s="125"/>
      <c r="C63" s="126"/>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row>
    <row r="64" spans="1:27">
      <c r="A64" s="125"/>
      <c r="B64" s="125"/>
      <c r="C64" s="126"/>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row>
    <row r="65" spans="1:27">
      <c r="A65" s="125"/>
      <c r="B65" s="125"/>
      <c r="C65" s="126"/>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row>
    <row r="66" spans="1:27">
      <c r="A66" s="125"/>
      <c r="B66" s="125"/>
      <c r="C66" s="126"/>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row>
    <row r="67" spans="1:27">
      <c r="A67" s="125"/>
      <c r="B67" s="125"/>
      <c r="C67" s="126"/>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row>
    <row r="68" spans="1:27">
      <c r="A68" s="125"/>
      <c r="B68" s="125"/>
      <c r="C68" s="126"/>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row>
    <row r="69" spans="1:27">
      <c r="A69" s="125"/>
      <c r="B69" s="125"/>
      <c r="C69" s="126"/>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row>
    <row r="70" spans="1:27">
      <c r="A70" s="125"/>
      <c r="B70" s="125"/>
      <c r="C70" s="126"/>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row>
    <row r="71" spans="1:27">
      <c r="A71" s="125"/>
      <c r="B71" s="125"/>
      <c r="C71" s="126"/>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row>
    <row r="72" spans="1:27">
      <c r="A72" s="125"/>
      <c r="B72" s="125"/>
      <c r="C72" s="126"/>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row>
    <row r="73" spans="1:27">
      <c r="A73" s="125"/>
      <c r="B73" s="125"/>
      <c r="C73" s="126"/>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row>
    <row r="74" spans="1:27">
      <c r="A74" s="125"/>
      <c r="B74" s="125"/>
      <c r="C74" s="126"/>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row>
    <row r="75" spans="1:27">
      <c r="A75" s="125"/>
      <c r="B75" s="125"/>
      <c r="C75" s="126"/>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row>
    <row r="76" spans="1:27">
      <c r="A76" s="125"/>
      <c r="B76" s="125"/>
      <c r="C76" s="126"/>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row>
    <row r="77" spans="1:27">
      <c r="A77" s="125"/>
      <c r="B77" s="125"/>
      <c r="C77" s="126"/>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row>
    <row r="78" spans="1:27">
      <c r="A78" s="125"/>
      <c r="B78" s="125"/>
      <c r="C78" s="126"/>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row>
    <row r="79" spans="1:27">
      <c r="A79" s="125"/>
      <c r="B79" s="125"/>
      <c r="C79" s="126"/>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row>
    <row r="80" spans="1:27">
      <c r="A80" s="125"/>
      <c r="B80" s="125"/>
      <c r="C80" s="126"/>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row>
    <row r="81" spans="1:27">
      <c r="A81" s="125"/>
      <c r="B81" s="125"/>
      <c r="C81" s="126"/>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row>
    <row r="82" spans="1:27">
      <c r="A82" s="125"/>
      <c r="B82" s="125"/>
      <c r="C82" s="126"/>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row>
    <row r="83" spans="1:27">
      <c r="A83" s="125"/>
      <c r="B83" s="125"/>
      <c r="C83" s="126"/>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row>
    <row r="84" spans="1:27">
      <c r="A84" s="125"/>
      <c r="B84" s="125"/>
      <c r="C84" s="126"/>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row>
    <row r="85" spans="1:27">
      <c r="A85" s="125"/>
      <c r="B85" s="125"/>
      <c r="C85" s="126"/>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row>
    <row r="86" spans="1:27">
      <c r="A86" s="125"/>
      <c r="B86" s="125"/>
      <c r="C86" s="126"/>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row>
    <row r="87" spans="1:27">
      <c r="A87" s="125"/>
      <c r="B87" s="125"/>
      <c r="C87" s="126"/>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row>
    <row r="88" spans="1:27">
      <c r="A88" s="125"/>
      <c r="B88" s="125"/>
      <c r="C88" s="126"/>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row>
    <row r="89" spans="1:27">
      <c r="A89" s="125"/>
      <c r="B89" s="125"/>
      <c r="C89" s="126"/>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row>
    <row r="90" spans="1:27">
      <c r="A90" s="125"/>
      <c r="B90" s="125"/>
      <c r="C90" s="126"/>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row>
    <row r="91" spans="1:27">
      <c r="A91" s="125"/>
      <c r="B91" s="125"/>
      <c r="C91" s="126"/>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row>
    <row r="92" spans="1:27">
      <c r="A92" s="125"/>
      <c r="B92" s="125"/>
      <c r="C92" s="126"/>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row>
    <row r="93" spans="1:27">
      <c r="A93" s="125"/>
      <c r="B93" s="125"/>
      <c r="C93" s="126"/>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row>
    <row r="94" spans="1:27">
      <c r="A94" s="125"/>
      <c r="B94" s="125"/>
      <c r="C94" s="126"/>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row>
    <row r="95" spans="1:27">
      <c r="A95" s="125"/>
      <c r="B95" s="125"/>
      <c r="C95" s="126"/>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row>
    <row r="96" spans="1:27">
      <c r="A96" s="125"/>
      <c r="B96" s="125"/>
      <c r="C96" s="126"/>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row>
    <row r="97" spans="1:27">
      <c r="A97" s="125"/>
      <c r="B97" s="125"/>
      <c r="C97" s="126"/>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row>
    <row r="98" spans="1:27">
      <c r="A98" s="125"/>
      <c r="B98" s="125"/>
      <c r="C98" s="126"/>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row>
    <row r="99" spans="1:27">
      <c r="A99" s="125"/>
      <c r="B99" s="125"/>
      <c r="C99" s="126"/>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row>
    <row r="100" spans="1:27">
      <c r="A100" s="125"/>
      <c r="B100" s="125"/>
      <c r="C100" s="126"/>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row>
    <row r="101" spans="1:27">
      <c r="A101" s="125"/>
      <c r="B101" s="125"/>
      <c r="C101" s="126"/>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row>
    <row r="102" spans="1:27">
      <c r="A102" s="125"/>
      <c r="B102" s="125"/>
      <c r="C102" s="126"/>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row>
    <row r="103" spans="1:27">
      <c r="A103" s="125"/>
      <c r="B103" s="125"/>
      <c r="C103" s="126"/>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row>
    <row r="104" spans="1:27">
      <c r="A104" s="125"/>
      <c r="B104" s="125"/>
      <c r="C104" s="126"/>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row>
    <row r="105" spans="1:27">
      <c r="A105" s="125"/>
      <c r="B105" s="125"/>
      <c r="C105" s="126"/>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row>
    <row r="106" spans="1:27">
      <c r="A106" s="125"/>
      <c r="B106" s="125"/>
      <c r="C106" s="126"/>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row>
    <row r="107" spans="1:27">
      <c r="A107" s="125"/>
      <c r="B107" s="125"/>
      <c r="C107" s="126"/>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row>
    <row r="108" spans="1:27">
      <c r="A108" s="125"/>
      <c r="B108" s="125"/>
      <c r="C108" s="126"/>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row>
    <row r="109" spans="1:27">
      <c r="A109" s="125"/>
      <c r="B109" s="125"/>
      <c r="C109" s="126"/>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row>
    <row r="110" spans="1:27">
      <c r="A110" s="125"/>
      <c r="B110" s="125"/>
      <c r="C110" s="126"/>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row>
    <row r="111" spans="1:27">
      <c r="A111" s="125"/>
      <c r="B111" s="125"/>
      <c r="C111" s="126"/>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row>
    <row r="112" spans="1:27">
      <c r="A112" s="125"/>
      <c r="B112" s="125"/>
      <c r="C112" s="126"/>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row>
    <row r="113" spans="1:27">
      <c r="A113" s="125"/>
      <c r="B113" s="125"/>
      <c r="C113" s="126"/>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row>
    <row r="114" spans="1:27">
      <c r="A114" s="125"/>
      <c r="B114" s="125"/>
      <c r="C114" s="126"/>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row>
    <row r="115" spans="1:27">
      <c r="A115" s="125"/>
      <c r="B115" s="125"/>
      <c r="C115" s="126"/>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row>
    <row r="116" spans="1:27">
      <c r="A116" s="125"/>
      <c r="B116" s="125"/>
      <c r="C116" s="126"/>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row>
    <row r="117" spans="1:27">
      <c r="A117" s="125"/>
      <c r="B117" s="125"/>
      <c r="C117" s="126"/>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row>
    <row r="118" spans="1:27">
      <c r="A118" s="125"/>
      <c r="B118" s="125"/>
      <c r="C118" s="126"/>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row>
    <row r="119" spans="1:27">
      <c r="A119" s="125"/>
      <c r="B119" s="125"/>
      <c r="C119" s="126"/>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row>
    <row r="120" spans="1:27">
      <c r="A120" s="125"/>
      <c r="B120" s="125"/>
      <c r="C120" s="126"/>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row>
    <row r="121" spans="1:27">
      <c r="A121" s="125"/>
      <c r="B121" s="125"/>
      <c r="C121" s="126"/>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row>
    <row r="122" spans="1:27">
      <c r="A122" s="125"/>
      <c r="B122" s="125"/>
      <c r="C122" s="126"/>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row>
    <row r="123" spans="1:27">
      <c r="A123" s="125"/>
      <c r="B123" s="125"/>
      <c r="C123" s="126"/>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row>
    <row r="124" spans="1:27">
      <c r="A124" s="125"/>
      <c r="B124" s="125"/>
      <c r="C124" s="126"/>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row>
    <row r="125" spans="1:27">
      <c r="A125" s="125"/>
      <c r="B125" s="125"/>
      <c r="C125" s="126"/>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row>
    <row r="126" spans="1:27">
      <c r="A126" s="125"/>
      <c r="B126" s="125"/>
      <c r="C126" s="126"/>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row>
    <row r="127" spans="1:27">
      <c r="A127" s="125"/>
      <c r="B127" s="125"/>
      <c r="C127" s="126"/>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row>
    <row r="128" spans="1:27">
      <c r="A128" s="125"/>
      <c r="B128" s="125"/>
      <c r="C128" s="126"/>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row>
    <row r="129" spans="1:27">
      <c r="A129" s="125"/>
      <c r="B129" s="125"/>
      <c r="C129" s="126"/>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row>
    <row r="130" spans="1:27">
      <c r="A130" s="125"/>
      <c r="B130" s="125"/>
      <c r="C130" s="126"/>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row>
    <row r="131" spans="1:27">
      <c r="A131" s="125"/>
      <c r="B131" s="125"/>
      <c r="C131" s="126"/>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row>
    <row r="132" spans="1:27">
      <c r="A132" s="125"/>
      <c r="B132" s="125"/>
      <c r="C132" s="126"/>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row>
    <row r="133" spans="1:27">
      <c r="A133" s="125"/>
      <c r="B133" s="125"/>
      <c r="C133" s="126"/>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row>
    <row r="134" spans="1:27">
      <c r="A134" s="125"/>
      <c r="B134" s="125"/>
      <c r="C134" s="126"/>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row>
    <row r="135" spans="1:27">
      <c r="A135" s="125"/>
      <c r="B135" s="125"/>
      <c r="C135" s="126"/>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row>
    <row r="136" spans="1:27">
      <c r="A136" s="125"/>
      <c r="B136" s="125"/>
      <c r="C136" s="126"/>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row>
    <row r="137" spans="1:27">
      <c r="A137" s="125"/>
      <c r="B137" s="125"/>
      <c r="C137" s="126"/>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row>
    <row r="138" spans="1:27">
      <c r="A138" s="125"/>
      <c r="B138" s="125"/>
      <c r="C138" s="126"/>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row>
    <row r="139" spans="1:27">
      <c r="A139" s="125"/>
      <c r="B139" s="125"/>
      <c r="C139" s="126"/>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row>
    <row r="140" spans="1:27">
      <c r="A140" s="125"/>
      <c r="B140" s="125"/>
      <c r="C140" s="126"/>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row>
    <row r="141" spans="1:27">
      <c r="A141" s="125"/>
      <c r="B141" s="125"/>
      <c r="C141" s="126"/>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row>
    <row r="142" spans="1:27">
      <c r="A142" s="125"/>
      <c r="B142" s="125"/>
      <c r="C142" s="126"/>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row>
    <row r="143" spans="1:27">
      <c r="A143" s="125"/>
      <c r="B143" s="125"/>
      <c r="C143" s="126"/>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row>
    <row r="144" spans="1:27">
      <c r="A144" s="125"/>
      <c r="B144" s="125"/>
      <c r="C144" s="126"/>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row>
    <row r="145" spans="1:27">
      <c r="A145" s="125"/>
      <c r="B145" s="125"/>
      <c r="C145" s="126"/>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row>
    <row r="146" spans="1:27">
      <c r="A146" s="125"/>
      <c r="B146" s="125"/>
      <c r="C146" s="126"/>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row>
    <row r="147" spans="1:27">
      <c r="A147" s="125"/>
      <c r="B147" s="125"/>
      <c r="C147" s="126"/>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row>
    <row r="148" spans="1:27">
      <c r="A148" s="125"/>
      <c r="B148" s="125"/>
      <c r="C148" s="126"/>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row>
    <row r="149" spans="1:27">
      <c r="A149" s="125"/>
      <c r="B149" s="125"/>
      <c r="C149" s="126"/>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row>
    <row r="150" spans="1:27">
      <c r="A150" s="125"/>
      <c r="B150" s="125"/>
      <c r="C150" s="126"/>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row>
    <row r="151" spans="1:27">
      <c r="A151" s="125"/>
      <c r="B151" s="125"/>
      <c r="C151" s="126"/>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row>
    <row r="152" spans="1:27">
      <c r="A152" s="125"/>
      <c r="B152" s="125"/>
      <c r="C152" s="126"/>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row>
    <row r="153" spans="1:27">
      <c r="A153" s="125"/>
      <c r="B153" s="125"/>
      <c r="C153" s="126"/>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row>
    <row r="154" spans="1:27">
      <c r="A154" s="125"/>
      <c r="B154" s="125"/>
      <c r="C154" s="126"/>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row>
    <row r="155" spans="1:27">
      <c r="A155" s="125"/>
      <c r="B155" s="125"/>
      <c r="C155" s="126"/>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row>
    <row r="156" spans="1:27">
      <c r="A156" s="125"/>
      <c r="B156" s="125"/>
      <c r="C156" s="126"/>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row>
    <row r="157" spans="1:27">
      <c r="A157" s="125"/>
      <c r="B157" s="125"/>
      <c r="C157" s="126"/>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row>
    <row r="158" spans="1:27">
      <c r="A158" s="125"/>
      <c r="B158" s="125"/>
      <c r="C158" s="126"/>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row>
    <row r="159" spans="1:27">
      <c r="A159" s="125"/>
      <c r="B159" s="125"/>
      <c r="C159" s="126"/>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row>
    <row r="160" spans="1:27">
      <c r="A160" s="125"/>
      <c r="B160" s="125"/>
      <c r="C160" s="126"/>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row>
    <row r="161" spans="1:27">
      <c r="A161" s="125"/>
      <c r="B161" s="125"/>
      <c r="C161" s="126"/>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row>
    <row r="162" spans="1:27">
      <c r="A162" s="125"/>
      <c r="B162" s="125"/>
      <c r="C162" s="126"/>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row>
    <row r="163" spans="1:27">
      <c r="A163" s="125"/>
      <c r="B163" s="125"/>
      <c r="C163" s="126"/>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row>
    <row r="164" spans="1:27">
      <c r="A164" s="125"/>
      <c r="B164" s="125"/>
      <c r="C164" s="126"/>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row>
    <row r="165" spans="1:27">
      <c r="A165" s="125"/>
      <c r="B165" s="125"/>
      <c r="C165" s="126"/>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row>
    <row r="166" spans="1:27">
      <c r="A166" s="125"/>
      <c r="B166" s="125"/>
      <c r="C166" s="126"/>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row>
    <row r="167" spans="1:27">
      <c r="A167" s="125"/>
      <c r="B167" s="125"/>
      <c r="C167" s="126"/>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row>
    <row r="168" spans="1:27">
      <c r="A168" s="125"/>
      <c r="B168" s="125"/>
      <c r="C168" s="126"/>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row>
    <row r="169" spans="1:27">
      <c r="A169" s="125"/>
      <c r="B169" s="125"/>
      <c r="C169" s="126"/>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row>
    <row r="170" spans="1:27">
      <c r="A170" s="125"/>
      <c r="B170" s="125"/>
      <c r="C170" s="126"/>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row>
    <row r="171" spans="1:27">
      <c r="A171" s="125"/>
      <c r="B171" s="125"/>
      <c r="C171" s="126"/>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row>
    <row r="172" spans="1:27">
      <c r="A172" s="125"/>
      <c r="B172" s="125"/>
      <c r="C172" s="126"/>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row>
    <row r="173" spans="1:27">
      <c r="A173" s="125"/>
      <c r="B173" s="125"/>
      <c r="C173" s="126"/>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row>
    <row r="174" spans="1:27">
      <c r="A174" s="125"/>
      <c r="B174" s="125"/>
      <c r="C174" s="126"/>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row>
    <row r="175" spans="1:27">
      <c r="A175" s="125"/>
      <c r="B175" s="125"/>
      <c r="C175" s="126"/>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row>
    <row r="176" spans="1:27">
      <c r="A176" s="125"/>
      <c r="B176" s="125"/>
      <c r="C176" s="126"/>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row>
    <row r="177" spans="1:27">
      <c r="A177" s="125"/>
      <c r="B177" s="125"/>
      <c r="C177" s="126"/>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row>
    <row r="178" spans="1:27">
      <c r="A178" s="125"/>
      <c r="B178" s="125"/>
      <c r="C178" s="126"/>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row>
    <row r="179" spans="1:27">
      <c r="A179" s="125"/>
      <c r="B179" s="125"/>
      <c r="C179" s="126"/>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row>
    <row r="180" spans="1:27">
      <c r="A180" s="125"/>
      <c r="B180" s="125"/>
      <c r="C180" s="126"/>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row>
    <row r="181" spans="1:27">
      <c r="A181" s="125"/>
      <c r="B181" s="125"/>
      <c r="C181" s="126"/>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row>
    <row r="182" spans="1:27">
      <c r="A182" s="125"/>
      <c r="B182" s="125"/>
      <c r="C182" s="126"/>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row>
    <row r="183" spans="1:27">
      <c r="A183" s="125"/>
      <c r="B183" s="125"/>
      <c r="C183" s="126"/>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row>
    <row r="184" spans="1:27">
      <c r="A184" s="125"/>
      <c r="B184" s="125"/>
      <c r="C184" s="126"/>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row>
    <row r="185" spans="1:27">
      <c r="A185" s="125"/>
      <c r="B185" s="125"/>
      <c r="C185" s="126"/>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row>
    <row r="186" spans="1:27">
      <c r="A186" s="125"/>
      <c r="B186" s="125"/>
      <c r="C186" s="126"/>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row>
    <row r="187" spans="1:27">
      <c r="A187" s="125"/>
      <c r="B187" s="125"/>
      <c r="C187" s="126"/>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row>
    <row r="188" spans="1:27">
      <c r="A188" s="125"/>
      <c r="B188" s="125"/>
      <c r="C188" s="126"/>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row>
    <row r="189" spans="1:27">
      <c r="A189" s="125"/>
      <c r="B189" s="125"/>
      <c r="C189" s="126"/>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row>
    <row r="190" spans="1:27">
      <c r="A190" s="125"/>
      <c r="B190" s="125"/>
      <c r="C190" s="126"/>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row>
    <row r="191" spans="1:27">
      <c r="A191" s="125"/>
      <c r="B191" s="125"/>
      <c r="C191" s="126"/>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row>
    <row r="192" spans="1:27">
      <c r="A192" s="125"/>
      <c r="B192" s="125"/>
      <c r="C192" s="126"/>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row>
    <row r="193" spans="1:27">
      <c r="A193" s="125"/>
      <c r="B193" s="125"/>
      <c r="C193" s="126"/>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row>
    <row r="194" spans="1:27">
      <c r="A194" s="125"/>
      <c r="B194" s="125"/>
      <c r="C194" s="126"/>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row>
    <row r="195" spans="1:27">
      <c r="A195" s="125"/>
      <c r="B195" s="125"/>
      <c r="C195" s="126"/>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row>
    <row r="196" spans="1:27">
      <c r="A196" s="125"/>
      <c r="B196" s="125"/>
      <c r="C196" s="126"/>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row>
    <row r="197" spans="1:27">
      <c r="A197" s="125"/>
      <c r="B197" s="125"/>
      <c r="C197" s="126"/>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row>
    <row r="198" spans="1:27">
      <c r="A198" s="125"/>
      <c r="B198" s="125"/>
      <c r="C198" s="126"/>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row>
    <row r="199" spans="1:27">
      <c r="A199" s="125"/>
      <c r="B199" s="125"/>
      <c r="C199" s="126"/>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row>
    <row r="200" spans="1:27">
      <c r="A200" s="125"/>
      <c r="B200" s="125"/>
      <c r="C200" s="126"/>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row>
    <row r="201" spans="1:27">
      <c r="A201" s="125"/>
      <c r="B201" s="125"/>
      <c r="C201" s="126"/>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row>
    <row r="202" spans="1:27">
      <c r="A202" s="125"/>
      <c r="B202" s="125"/>
      <c r="C202" s="126"/>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row>
    <row r="203" spans="1:27">
      <c r="A203" s="125"/>
      <c r="B203" s="125"/>
      <c r="C203" s="126"/>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row>
    <row r="204" spans="1:27">
      <c r="A204" s="125"/>
      <c r="B204" s="125"/>
      <c r="C204" s="126"/>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row>
    <row r="205" spans="1:27">
      <c r="A205" s="125"/>
      <c r="B205" s="125"/>
      <c r="C205" s="126"/>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row>
    <row r="206" spans="1:27">
      <c r="A206" s="125"/>
      <c r="B206" s="125"/>
      <c r="C206" s="126"/>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row>
    <row r="207" spans="1:27">
      <c r="A207" s="125"/>
      <c r="B207" s="125"/>
      <c r="C207" s="126"/>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row>
    <row r="208" spans="1:27">
      <c r="A208" s="125"/>
      <c r="B208" s="125"/>
      <c r="C208" s="126"/>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row>
    <row r="209" spans="1:27">
      <c r="A209" s="125"/>
      <c r="B209" s="125"/>
      <c r="C209" s="126"/>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row>
    <row r="210" spans="1:27">
      <c r="A210" s="125"/>
      <c r="B210" s="125"/>
      <c r="C210" s="126"/>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row>
    <row r="211" spans="1:27">
      <c r="A211" s="125"/>
      <c r="B211" s="125"/>
      <c r="C211" s="126"/>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row>
    <row r="212" spans="1:27">
      <c r="A212" s="125"/>
      <c r="B212" s="125"/>
      <c r="C212" s="126"/>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row>
    <row r="213" spans="1:27">
      <c r="A213" s="125"/>
      <c r="B213" s="125"/>
      <c r="C213" s="126"/>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row>
    <row r="214" spans="1:27">
      <c r="A214" s="125"/>
      <c r="B214" s="125"/>
      <c r="C214" s="126"/>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row>
    <row r="215" spans="1:27">
      <c r="A215" s="125"/>
      <c r="B215" s="125"/>
      <c r="C215" s="126"/>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row>
    <row r="216" spans="1:27">
      <c r="A216" s="125"/>
      <c r="B216" s="125"/>
      <c r="C216" s="126"/>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row>
    <row r="217" spans="1:27">
      <c r="A217" s="125"/>
      <c r="B217" s="125"/>
      <c r="C217" s="126"/>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row>
    <row r="218" spans="1:27">
      <c r="A218" s="125"/>
      <c r="B218" s="125"/>
      <c r="C218" s="126"/>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row>
    <row r="219" spans="1:27">
      <c r="A219" s="125"/>
      <c r="B219" s="125"/>
      <c r="C219" s="126"/>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row>
    <row r="220" spans="1:27">
      <c r="A220" s="125"/>
      <c r="B220" s="125"/>
      <c r="C220" s="126"/>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row>
    <row r="221" spans="1:27">
      <c r="A221" s="125"/>
      <c r="B221" s="125"/>
      <c r="C221" s="126"/>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row>
    <row r="222" spans="1:27">
      <c r="A222" s="125"/>
      <c r="B222" s="125"/>
      <c r="C222" s="126"/>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row>
    <row r="223" spans="1:27">
      <c r="A223" s="125"/>
      <c r="B223" s="125"/>
      <c r="C223" s="126"/>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row>
    <row r="224" spans="1:27">
      <c r="A224" s="125"/>
      <c r="B224" s="125"/>
      <c r="C224" s="126"/>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row>
    <row r="225" spans="1:27">
      <c r="A225" s="125"/>
      <c r="B225" s="125"/>
      <c r="C225" s="126"/>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row>
    <row r="226" spans="1:27">
      <c r="A226" s="125"/>
      <c r="B226" s="125"/>
      <c r="C226" s="126"/>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row>
    <row r="227" spans="1:27">
      <c r="A227" s="125"/>
      <c r="B227" s="125"/>
      <c r="C227" s="126"/>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row>
    <row r="228" spans="1:27">
      <c r="A228" s="125"/>
      <c r="B228" s="125"/>
      <c r="C228" s="126"/>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row>
    <row r="229" spans="1:27">
      <c r="A229" s="125"/>
      <c r="B229" s="125"/>
      <c r="C229" s="126"/>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row>
    <row r="230" spans="1:27">
      <c r="A230" s="125"/>
      <c r="B230" s="125"/>
      <c r="C230" s="126"/>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row>
    <row r="231" spans="1:27">
      <c r="A231" s="125"/>
      <c r="B231" s="125"/>
      <c r="C231" s="126"/>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row>
    <row r="232" spans="1:27">
      <c r="A232" s="125"/>
      <c r="B232" s="125"/>
      <c r="C232" s="126"/>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row>
    <row r="233" spans="1:27">
      <c r="A233" s="125"/>
      <c r="B233" s="125"/>
      <c r="C233" s="126"/>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row>
    <row r="234" spans="1:27">
      <c r="A234" s="125"/>
      <c r="B234" s="125"/>
      <c r="C234" s="126"/>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row>
    <row r="235" spans="1:27">
      <c r="A235" s="125"/>
      <c r="B235" s="125"/>
      <c r="C235" s="126"/>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row>
    <row r="236" spans="1:27">
      <c r="A236" s="125"/>
      <c r="B236" s="125"/>
      <c r="C236" s="126"/>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row>
    <row r="237" spans="1:27">
      <c r="A237" s="125"/>
      <c r="B237" s="125"/>
      <c r="C237" s="126"/>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row>
    <row r="238" spans="1:27">
      <c r="A238" s="125"/>
      <c r="B238" s="125"/>
      <c r="C238" s="126"/>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row>
    <row r="239" spans="1:27">
      <c r="A239" s="125"/>
      <c r="B239" s="125"/>
      <c r="C239" s="126"/>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row>
    <row r="240" spans="1:27">
      <c r="A240" s="125"/>
      <c r="B240" s="125"/>
      <c r="C240" s="126"/>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row>
    <row r="241" spans="1:27">
      <c r="A241" s="125"/>
      <c r="B241" s="125"/>
      <c r="C241" s="126"/>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row>
    <row r="242" spans="1:27">
      <c r="A242" s="125"/>
      <c r="B242" s="125"/>
      <c r="C242" s="126"/>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row>
    <row r="243" spans="1:27">
      <c r="A243" s="125"/>
      <c r="B243" s="125"/>
      <c r="C243" s="126"/>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row>
    <row r="244" spans="1:27">
      <c r="A244" s="125"/>
      <c r="B244" s="125"/>
      <c r="C244" s="126"/>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row>
    <row r="245" spans="1:27">
      <c r="A245" s="125"/>
      <c r="B245" s="125"/>
      <c r="C245" s="126"/>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row>
    <row r="246" spans="1:27">
      <c r="A246" s="125"/>
      <c r="B246" s="125"/>
      <c r="C246" s="126"/>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row>
    <row r="247" spans="1:27">
      <c r="A247" s="125"/>
      <c r="B247" s="125"/>
      <c r="C247" s="126"/>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row>
    <row r="248" spans="1:27">
      <c r="A248" s="125"/>
      <c r="B248" s="125"/>
      <c r="C248" s="126"/>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row>
    <row r="249" spans="1:27">
      <c r="A249" s="125"/>
      <c r="B249" s="125"/>
      <c r="C249" s="126"/>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row>
    <row r="250" spans="1:27">
      <c r="A250" s="125"/>
      <c r="B250" s="125"/>
      <c r="C250" s="126"/>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row>
    <row r="251" spans="1:27">
      <c r="A251" s="125"/>
      <c r="B251" s="125"/>
      <c r="C251" s="126"/>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row>
    <row r="252" spans="1:27">
      <c r="A252" s="125"/>
      <c r="B252" s="125"/>
      <c r="C252" s="126"/>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row>
    <row r="253" spans="1:27">
      <c r="A253" s="125"/>
      <c r="B253" s="125"/>
      <c r="C253" s="126"/>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row>
    <row r="254" spans="1:27">
      <c r="A254" s="125"/>
      <c r="B254" s="125"/>
      <c r="C254" s="126"/>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row>
    <row r="255" spans="1:27">
      <c r="A255" s="125"/>
      <c r="B255" s="125"/>
      <c r="C255" s="126"/>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row>
    <row r="256" spans="1:27">
      <c r="A256" s="125"/>
      <c r="B256" s="125"/>
      <c r="C256" s="126"/>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row>
    <row r="257" spans="1:27">
      <c r="A257" s="125"/>
      <c r="B257" s="125"/>
      <c r="C257" s="126"/>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row>
    <row r="258" spans="1:27">
      <c r="A258" s="125"/>
      <c r="B258" s="125"/>
      <c r="C258" s="126"/>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row>
    <row r="259" spans="1:27">
      <c r="A259" s="125"/>
      <c r="B259" s="125"/>
      <c r="C259" s="126"/>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row>
    <row r="260" spans="1:27">
      <c r="A260" s="125"/>
      <c r="B260" s="125"/>
      <c r="C260" s="126"/>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row>
    <row r="261" spans="1:27">
      <c r="A261" s="125"/>
      <c r="B261" s="125"/>
      <c r="C261" s="126"/>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row>
    <row r="262" spans="1:27">
      <c r="A262" s="125"/>
      <c r="B262" s="125"/>
      <c r="C262" s="126"/>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row>
    <row r="263" spans="1:27">
      <c r="A263" s="125"/>
      <c r="B263" s="125"/>
      <c r="C263" s="126"/>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row>
    <row r="264" spans="1:27">
      <c r="A264" s="125"/>
      <c r="B264" s="125"/>
      <c r="C264" s="126"/>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row>
    <row r="265" spans="1:27">
      <c r="A265" s="125"/>
      <c r="B265" s="125"/>
      <c r="C265" s="126"/>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row>
    <row r="266" spans="1:27">
      <c r="A266" s="125"/>
      <c r="B266" s="125"/>
      <c r="C266" s="126"/>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row>
    <row r="267" spans="1:27">
      <c r="A267" s="125"/>
      <c r="B267" s="125"/>
      <c r="C267" s="126"/>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row>
    <row r="268" spans="1:27">
      <c r="A268" s="125"/>
      <c r="B268" s="125"/>
      <c r="C268" s="126"/>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row>
    <row r="269" spans="1:27">
      <c r="A269" s="125"/>
      <c r="B269" s="125"/>
      <c r="C269" s="126"/>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row>
    <row r="270" spans="1:27">
      <c r="A270" s="125"/>
      <c r="B270" s="125"/>
      <c r="C270" s="126"/>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row>
    <row r="271" spans="1:27">
      <c r="A271" s="125"/>
      <c r="B271" s="125"/>
      <c r="C271" s="126"/>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row>
    <row r="272" spans="1:27">
      <c r="A272" s="125"/>
      <c r="B272" s="125"/>
      <c r="C272" s="126"/>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row>
    <row r="273" spans="1:27">
      <c r="A273" s="125"/>
      <c r="B273" s="125"/>
      <c r="C273" s="126"/>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row>
    <row r="274" spans="1:27">
      <c r="A274" s="125"/>
      <c r="B274" s="125"/>
      <c r="C274" s="126"/>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row>
    <row r="275" spans="1:27">
      <c r="A275" s="125"/>
      <c r="B275" s="125"/>
      <c r="C275" s="126"/>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row>
    <row r="276" spans="1:27">
      <c r="A276" s="125"/>
      <c r="B276" s="125"/>
      <c r="C276" s="126"/>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row>
    <row r="277" spans="1:27">
      <c r="A277" s="125"/>
      <c r="B277" s="125"/>
      <c r="C277" s="126"/>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row>
    <row r="278" spans="1:27">
      <c r="A278" s="125"/>
      <c r="B278" s="125"/>
      <c r="C278" s="126"/>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row>
    <row r="279" spans="1:27">
      <c r="A279" s="125"/>
      <c r="B279" s="125"/>
      <c r="C279" s="126"/>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row>
    <row r="280" spans="1:27">
      <c r="A280" s="125"/>
      <c r="B280" s="125"/>
      <c r="C280" s="126"/>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row>
    <row r="281" spans="1:27">
      <c r="A281" s="125"/>
      <c r="B281" s="125"/>
      <c r="C281" s="126"/>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row>
    <row r="282" spans="1:27">
      <c r="A282" s="125"/>
      <c r="B282" s="125"/>
      <c r="C282" s="126"/>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row>
    <row r="283" spans="1:27">
      <c r="A283" s="125"/>
      <c r="B283" s="125"/>
      <c r="C283" s="126"/>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row>
    <row r="284" spans="1:27">
      <c r="A284" s="125"/>
      <c r="B284" s="125"/>
      <c r="C284" s="126"/>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row>
    <row r="285" spans="1:27">
      <c r="A285" s="125"/>
      <c r="B285" s="125"/>
      <c r="C285" s="126"/>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row>
    <row r="286" spans="1:27">
      <c r="A286" s="125"/>
      <c r="B286" s="125"/>
      <c r="C286" s="126"/>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row>
    <row r="287" spans="1:27">
      <c r="A287" s="125"/>
      <c r="B287" s="125"/>
      <c r="C287" s="126"/>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row>
    <row r="288" spans="1:27">
      <c r="A288" s="125"/>
      <c r="B288" s="125"/>
      <c r="C288" s="126"/>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row>
    <row r="289" spans="1:27">
      <c r="A289" s="125"/>
      <c r="B289" s="125"/>
      <c r="C289" s="126"/>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row>
    <row r="290" spans="1:27">
      <c r="A290" s="125"/>
      <c r="B290" s="125"/>
      <c r="C290" s="126"/>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row>
    <row r="291" spans="1:27">
      <c r="A291" s="125"/>
      <c r="B291" s="125"/>
      <c r="C291" s="126"/>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row>
    <row r="292" spans="1:27">
      <c r="A292" s="125"/>
      <c r="B292" s="125"/>
      <c r="C292" s="126"/>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row>
    <row r="293" spans="1:27">
      <c r="A293" s="125"/>
      <c r="B293" s="125"/>
      <c r="C293" s="126"/>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row>
    <row r="294" spans="1:27">
      <c r="A294" s="125"/>
      <c r="B294" s="125"/>
      <c r="C294" s="126"/>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row>
    <row r="295" spans="1:27">
      <c r="A295" s="125"/>
      <c r="B295" s="125"/>
      <c r="C295" s="126"/>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row>
    <row r="296" spans="1:27">
      <c r="A296" s="125"/>
      <c r="B296" s="125"/>
      <c r="C296" s="126"/>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row>
    <row r="297" spans="1:27">
      <c r="A297" s="125"/>
      <c r="B297" s="125"/>
      <c r="C297" s="126"/>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row>
    <row r="298" spans="1:27">
      <c r="A298" s="125"/>
      <c r="B298" s="125"/>
      <c r="C298" s="126"/>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row>
    <row r="299" spans="1:27">
      <c r="A299" s="125"/>
      <c r="B299" s="125"/>
      <c r="C299" s="126"/>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row>
    <row r="300" spans="1:27">
      <c r="A300" s="125"/>
      <c r="B300" s="125"/>
      <c r="C300" s="126"/>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row>
    <row r="301" spans="1:27">
      <c r="A301" s="125"/>
      <c r="B301" s="125"/>
      <c r="C301" s="126"/>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row>
    <row r="302" spans="1:27">
      <c r="A302" s="125"/>
      <c r="B302" s="125"/>
      <c r="C302" s="126"/>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row>
    <row r="303" spans="1:27">
      <c r="A303" s="125"/>
      <c r="B303" s="125"/>
      <c r="C303" s="126"/>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row>
    <row r="304" spans="1:27">
      <c r="A304" s="125"/>
      <c r="B304" s="125"/>
      <c r="C304" s="126"/>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row>
    <row r="305" spans="1:27">
      <c r="A305" s="125"/>
      <c r="B305" s="125"/>
      <c r="C305" s="126"/>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row>
    <row r="306" spans="1:27">
      <c r="A306" s="125"/>
      <c r="B306" s="125"/>
      <c r="C306" s="126"/>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row>
    <row r="307" spans="1:27">
      <c r="A307" s="125"/>
      <c r="B307" s="125"/>
      <c r="C307" s="126"/>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row>
    <row r="308" spans="1:27">
      <c r="A308" s="125"/>
      <c r="B308" s="125"/>
      <c r="C308" s="126"/>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row>
    <row r="309" spans="1:27">
      <c r="A309" s="125"/>
      <c r="B309" s="125"/>
      <c r="C309" s="126"/>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row>
    <row r="310" spans="1:27">
      <c r="A310" s="125"/>
      <c r="B310" s="125"/>
      <c r="C310" s="126"/>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row>
    <row r="311" spans="1:27">
      <c r="A311" s="125"/>
      <c r="B311" s="125"/>
      <c r="C311" s="126"/>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row>
    <row r="312" spans="1:27">
      <c r="A312" s="125"/>
      <c r="B312" s="125"/>
      <c r="C312" s="126"/>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row>
    <row r="313" spans="1:27">
      <c r="A313" s="125"/>
      <c r="B313" s="125"/>
      <c r="C313" s="126"/>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row>
    <row r="314" spans="1:27">
      <c r="A314" s="125"/>
      <c r="B314" s="125"/>
      <c r="C314" s="126"/>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row>
    <row r="315" spans="1:27">
      <c r="A315" s="125"/>
      <c r="B315" s="125"/>
      <c r="C315" s="126"/>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row>
    <row r="316" spans="1:27">
      <c r="A316" s="125"/>
      <c r="B316" s="125"/>
      <c r="C316" s="126"/>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row>
    <row r="317" spans="1:27">
      <c r="A317" s="125"/>
      <c r="B317" s="125"/>
      <c r="C317" s="126"/>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row>
    <row r="318" spans="1:27">
      <c r="A318" s="125"/>
      <c r="B318" s="125"/>
      <c r="C318" s="126"/>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row>
    <row r="319" spans="1:27">
      <c r="A319" s="125"/>
      <c r="B319" s="125"/>
      <c r="C319" s="126"/>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row>
    <row r="320" spans="1:27">
      <c r="A320" s="125"/>
      <c r="B320" s="125"/>
      <c r="C320" s="126"/>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row>
    <row r="321" spans="1:27">
      <c r="A321" s="125"/>
      <c r="B321" s="125"/>
      <c r="C321" s="126"/>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row>
    <row r="322" spans="1:27">
      <c r="A322" s="125"/>
      <c r="B322" s="125"/>
      <c r="C322" s="126"/>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row>
    <row r="323" spans="1:27">
      <c r="A323" s="125"/>
      <c r="B323" s="125"/>
      <c r="C323" s="126"/>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row>
    <row r="324" spans="1:27">
      <c r="A324" s="125"/>
      <c r="B324" s="125"/>
      <c r="C324" s="126"/>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row>
    <row r="325" spans="1:27">
      <c r="A325" s="125"/>
      <c r="B325" s="125"/>
      <c r="C325" s="126"/>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row>
    <row r="326" spans="1:27">
      <c r="A326" s="125"/>
      <c r="B326" s="125"/>
      <c r="C326" s="126"/>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row>
    <row r="327" spans="1:27">
      <c r="A327" s="125"/>
      <c r="B327" s="125"/>
      <c r="C327" s="126"/>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row>
    <row r="328" spans="1:27">
      <c r="A328" s="125"/>
      <c r="B328" s="125"/>
      <c r="C328" s="126"/>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row>
    <row r="329" spans="1:27">
      <c r="A329" s="125"/>
      <c r="B329" s="125"/>
      <c r="C329" s="126"/>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row>
    <row r="330" spans="1:27">
      <c r="A330" s="125"/>
      <c r="B330" s="125"/>
      <c r="C330" s="126"/>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row>
    <row r="331" spans="1:27">
      <c r="A331" s="125"/>
      <c r="B331" s="125"/>
      <c r="C331" s="126"/>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row>
    <row r="332" spans="1:27">
      <c r="A332" s="125"/>
      <c r="B332" s="125"/>
      <c r="C332" s="126"/>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row>
    <row r="333" spans="1:27">
      <c r="A333" s="125"/>
      <c r="B333" s="125"/>
      <c r="C333" s="126"/>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row>
    <row r="334" spans="1:27">
      <c r="A334" s="125"/>
      <c r="B334" s="125"/>
      <c r="C334" s="126"/>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row>
    <row r="335" spans="1:27">
      <c r="A335" s="125"/>
      <c r="B335" s="125"/>
      <c r="C335" s="126"/>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row>
    <row r="336" spans="1:27">
      <c r="A336" s="125"/>
      <c r="B336" s="125"/>
      <c r="C336" s="126"/>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row>
    <row r="337" spans="1:27">
      <c r="A337" s="125"/>
      <c r="B337" s="125"/>
      <c r="C337" s="126"/>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row>
    <row r="338" spans="1:27">
      <c r="A338" s="125"/>
      <c r="B338" s="125"/>
      <c r="C338" s="126"/>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row>
    <row r="339" spans="1:27">
      <c r="A339" s="125"/>
      <c r="B339" s="125"/>
      <c r="C339" s="126"/>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row>
    <row r="340" spans="1:27">
      <c r="A340" s="125"/>
      <c r="B340" s="125"/>
      <c r="C340" s="126"/>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row>
    <row r="341" spans="1:27">
      <c r="A341" s="125"/>
      <c r="B341" s="125"/>
      <c r="C341" s="126"/>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row>
    <row r="342" spans="1:27">
      <c r="A342" s="125"/>
      <c r="B342" s="125"/>
      <c r="C342" s="126"/>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row>
    <row r="343" spans="1:27">
      <c r="A343" s="125"/>
      <c r="B343" s="125"/>
      <c r="C343" s="126"/>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row>
    <row r="344" spans="1:27">
      <c r="A344" s="125"/>
      <c r="B344" s="125"/>
      <c r="C344" s="126"/>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row>
    <row r="345" spans="1:27">
      <c r="A345" s="125"/>
      <c r="B345" s="125"/>
      <c r="C345" s="126"/>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row>
    <row r="346" spans="1:27">
      <c r="A346" s="125"/>
      <c r="B346" s="125"/>
      <c r="C346" s="126"/>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row>
    <row r="347" spans="1:27">
      <c r="A347" s="125"/>
      <c r="B347" s="125"/>
      <c r="C347" s="126"/>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row>
    <row r="348" spans="1:27">
      <c r="A348" s="125"/>
      <c r="B348" s="125"/>
      <c r="C348" s="126"/>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row>
    <row r="349" spans="1:27">
      <c r="A349" s="125"/>
      <c r="B349" s="125"/>
      <c r="C349" s="126"/>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row>
    <row r="350" spans="1:27">
      <c r="A350" s="125"/>
      <c r="B350" s="125"/>
      <c r="C350" s="126"/>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row>
    <row r="351" spans="1:27">
      <c r="A351" s="125"/>
      <c r="B351" s="125"/>
      <c r="C351" s="126"/>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row>
    <row r="352" spans="1:27">
      <c r="A352" s="125"/>
      <c r="B352" s="125"/>
      <c r="C352" s="126"/>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row>
    <row r="353" spans="1:27">
      <c r="A353" s="125"/>
      <c r="B353" s="125"/>
      <c r="C353" s="126"/>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row>
    <row r="354" spans="1:27">
      <c r="A354" s="125"/>
      <c r="B354" s="125"/>
      <c r="C354" s="126"/>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row>
    <row r="355" spans="1:27">
      <c r="A355" s="125"/>
      <c r="B355" s="125"/>
      <c r="C355" s="126"/>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row>
    <row r="356" spans="1:27">
      <c r="A356" s="125"/>
      <c r="B356" s="125"/>
      <c r="C356" s="126"/>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row>
    <row r="357" spans="1:27">
      <c r="A357" s="125"/>
      <c r="B357" s="125"/>
      <c r="C357" s="126"/>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row>
    <row r="358" spans="1:27">
      <c r="A358" s="125"/>
      <c r="B358" s="125"/>
      <c r="C358" s="126"/>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row>
    <row r="359" spans="1:27">
      <c r="A359" s="125"/>
      <c r="B359" s="125"/>
      <c r="C359" s="126"/>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row>
    <row r="360" spans="1:27">
      <c r="A360" s="125"/>
      <c r="B360" s="125"/>
      <c r="C360" s="126"/>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row>
    <row r="361" spans="1:27">
      <c r="A361" s="125"/>
      <c r="B361" s="125"/>
      <c r="C361" s="126"/>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row>
    <row r="362" spans="1:27">
      <c r="A362" s="125"/>
      <c r="B362" s="125"/>
      <c r="C362" s="126"/>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row>
    <row r="363" spans="1:27">
      <c r="A363" s="125"/>
      <c r="B363" s="125"/>
      <c r="C363" s="126"/>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row>
    <row r="364" spans="1:27">
      <c r="A364" s="125"/>
      <c r="B364" s="125"/>
      <c r="C364" s="126"/>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row>
    <row r="365" spans="1:27">
      <c r="A365" s="125"/>
      <c r="B365" s="125"/>
      <c r="C365" s="126"/>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row>
    <row r="366" spans="1:27">
      <c r="A366" s="125"/>
      <c r="B366" s="125"/>
      <c r="C366" s="126"/>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row>
    <row r="367" spans="1:27">
      <c r="A367" s="125"/>
      <c r="B367" s="125"/>
      <c r="C367" s="126"/>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row>
    <row r="368" spans="1:27">
      <c r="A368" s="125"/>
      <c r="B368" s="125"/>
      <c r="C368" s="126"/>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row>
    <row r="369" spans="1:27">
      <c r="A369" s="125"/>
      <c r="B369" s="125"/>
      <c r="C369" s="126"/>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row>
    <row r="370" spans="1:27">
      <c r="A370" s="125"/>
      <c r="B370" s="125"/>
      <c r="C370" s="126"/>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row>
    <row r="371" spans="1:27">
      <c r="A371" s="125"/>
      <c r="B371" s="125"/>
      <c r="C371" s="126"/>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row>
    <row r="372" spans="1:27">
      <c r="A372" s="125"/>
      <c r="B372" s="125"/>
      <c r="C372" s="126"/>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row>
    <row r="373" spans="1:27">
      <c r="A373" s="125"/>
      <c r="B373" s="125"/>
      <c r="C373" s="126"/>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row>
    <row r="374" spans="1:27">
      <c r="A374" s="125"/>
      <c r="B374" s="125"/>
      <c r="C374" s="126"/>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row>
    <row r="375" spans="1:27">
      <c r="A375" s="125"/>
      <c r="B375" s="125"/>
      <c r="C375" s="126"/>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row>
    <row r="376" spans="1:27">
      <c r="A376" s="125"/>
      <c r="B376" s="125"/>
      <c r="C376" s="126"/>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row>
    <row r="377" spans="1:27">
      <c r="A377" s="125"/>
      <c r="B377" s="125"/>
      <c r="C377" s="126"/>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row>
    <row r="378" spans="1:27">
      <c r="A378" s="125"/>
      <c r="B378" s="125"/>
      <c r="C378" s="126"/>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row>
    <row r="379" spans="1:27">
      <c r="A379" s="125"/>
      <c r="B379" s="125"/>
      <c r="C379" s="126"/>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row>
    <row r="380" spans="1:27">
      <c r="A380" s="125"/>
      <c r="B380" s="125"/>
      <c r="C380" s="126"/>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row>
    <row r="381" spans="1:27">
      <c r="A381" s="125"/>
      <c r="B381" s="125"/>
      <c r="C381" s="126"/>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row>
    <row r="382" spans="1:27">
      <c r="A382" s="125"/>
      <c r="B382" s="125"/>
      <c r="C382" s="126"/>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row>
    <row r="383" spans="1:27">
      <c r="A383" s="125"/>
      <c r="B383" s="125"/>
      <c r="C383" s="126"/>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row>
    <row r="384" spans="1:27">
      <c r="A384" s="125"/>
      <c r="B384" s="125"/>
      <c r="C384" s="126"/>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row>
    <row r="385" spans="1:27">
      <c r="A385" s="125"/>
      <c r="B385" s="125"/>
      <c r="C385" s="126"/>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row>
    <row r="386" spans="1:27">
      <c r="A386" s="125"/>
      <c r="B386" s="125"/>
      <c r="C386" s="126"/>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row>
    <row r="387" spans="1:27">
      <c r="A387" s="125"/>
      <c r="B387" s="125"/>
      <c r="C387" s="126"/>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row>
    <row r="388" spans="1:27">
      <c r="A388" s="125"/>
      <c r="B388" s="125"/>
      <c r="C388" s="126"/>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row>
    <row r="389" spans="1:27">
      <c r="A389" s="125"/>
      <c r="B389" s="125"/>
      <c r="C389" s="126"/>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row>
    <row r="390" spans="1:27">
      <c r="A390" s="125"/>
      <c r="B390" s="125"/>
      <c r="C390" s="126"/>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row>
    <row r="391" spans="1:27">
      <c r="A391" s="125"/>
      <c r="B391" s="125"/>
      <c r="C391" s="126"/>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row>
    <row r="392" spans="1:27">
      <c r="A392" s="125"/>
      <c r="B392" s="125"/>
      <c r="C392" s="126"/>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row>
    <row r="393" spans="1:27">
      <c r="A393" s="125"/>
      <c r="B393" s="125"/>
      <c r="C393" s="126"/>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row>
    <row r="394" spans="1:27">
      <c r="A394" s="125"/>
      <c r="B394" s="125"/>
      <c r="C394" s="126"/>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row>
    <row r="395" spans="1:27">
      <c r="A395" s="125"/>
      <c r="B395" s="125"/>
      <c r="C395" s="126"/>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row>
    <row r="396" spans="1:27">
      <c r="A396" s="125"/>
      <c r="B396" s="125"/>
      <c r="C396" s="126"/>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row>
    <row r="397" spans="1:27">
      <c r="A397" s="125"/>
      <c r="B397" s="125"/>
      <c r="C397" s="126"/>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row>
    <row r="398" spans="1:27">
      <c r="A398" s="125"/>
      <c r="B398" s="125"/>
      <c r="C398" s="126"/>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row>
    <row r="399" spans="1:27">
      <c r="A399" s="125"/>
      <c r="B399" s="125"/>
      <c r="C399" s="126"/>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row>
    <row r="400" spans="1:27">
      <c r="A400" s="125"/>
      <c r="B400" s="125"/>
      <c r="C400" s="126"/>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row>
    <row r="401" spans="1:27">
      <c r="A401" s="125"/>
      <c r="B401" s="125"/>
      <c r="C401" s="126"/>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row>
    <row r="402" spans="1:27">
      <c r="A402" s="125"/>
      <c r="B402" s="125"/>
      <c r="C402" s="126"/>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row>
    <row r="403" spans="1:27">
      <c r="A403" s="125"/>
      <c r="B403" s="125"/>
      <c r="C403" s="126"/>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row>
    <row r="404" spans="1:27">
      <c r="A404" s="125"/>
      <c r="B404" s="125"/>
      <c r="C404" s="126"/>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row>
    <row r="405" spans="1:27">
      <c r="A405" s="125"/>
      <c r="B405" s="125"/>
      <c r="C405" s="126"/>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row>
    <row r="406" spans="1:27">
      <c r="A406" s="125"/>
      <c r="B406" s="125"/>
      <c r="C406" s="126"/>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row>
    <row r="407" spans="1:27">
      <c r="A407" s="125"/>
      <c r="B407" s="125"/>
      <c r="C407" s="126"/>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row>
    <row r="408" spans="1:27">
      <c r="A408" s="125"/>
      <c r="B408" s="125"/>
      <c r="C408" s="126"/>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row>
    <row r="409" spans="1:27">
      <c r="A409" s="125"/>
      <c r="B409" s="125"/>
      <c r="C409" s="126"/>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row>
    <row r="410" spans="1:27">
      <c r="A410" s="125"/>
      <c r="B410" s="125"/>
      <c r="C410" s="126"/>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row>
    <row r="411" spans="1:27">
      <c r="A411" s="125"/>
      <c r="B411" s="125"/>
      <c r="C411" s="126"/>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row>
    <row r="412" spans="1:27">
      <c r="A412" s="125"/>
      <c r="B412" s="125"/>
      <c r="C412" s="126"/>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row>
    <row r="413" spans="1:27">
      <c r="A413" s="125"/>
      <c r="B413" s="125"/>
      <c r="C413" s="126"/>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row>
    <row r="414" spans="1:27">
      <c r="A414" s="125"/>
      <c r="B414" s="125"/>
      <c r="C414" s="126"/>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row>
    <row r="415" spans="1:27">
      <c r="A415" s="125"/>
      <c r="B415" s="125"/>
      <c r="C415" s="126"/>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row>
    <row r="416" spans="1:27">
      <c r="A416" s="125"/>
      <c r="B416" s="125"/>
      <c r="C416" s="126"/>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row>
    <row r="417" spans="1:27">
      <c r="A417" s="125"/>
      <c r="B417" s="125"/>
      <c r="C417" s="126"/>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row>
    <row r="418" spans="1:27">
      <c r="A418" s="125"/>
      <c r="B418" s="125"/>
      <c r="C418" s="126"/>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row>
    <row r="419" spans="1:27">
      <c r="A419" s="125"/>
      <c r="B419" s="125"/>
      <c r="C419" s="126"/>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row>
    <row r="420" spans="1:27">
      <c r="A420" s="125"/>
      <c r="B420" s="125"/>
      <c r="C420" s="126"/>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row>
    <row r="421" spans="1:27">
      <c r="A421" s="125"/>
      <c r="B421" s="125"/>
      <c r="C421" s="126"/>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row>
    <row r="422" spans="1:27">
      <c r="A422" s="125"/>
      <c r="B422" s="125"/>
      <c r="C422" s="126"/>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row>
    <row r="423" spans="1:27">
      <c r="A423" s="125"/>
      <c r="B423" s="125"/>
      <c r="C423" s="126"/>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row>
    <row r="424" spans="1:27">
      <c r="A424" s="125"/>
      <c r="B424" s="125"/>
      <c r="C424" s="126"/>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row>
    <row r="425" spans="1:27">
      <c r="A425" s="125"/>
      <c r="B425" s="125"/>
      <c r="C425" s="126"/>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row>
    <row r="426" spans="1:27">
      <c r="A426" s="125"/>
      <c r="B426" s="125"/>
      <c r="C426" s="126"/>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row>
    <row r="427" spans="1:27">
      <c r="A427" s="125"/>
      <c r="B427" s="125"/>
      <c r="C427" s="126"/>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row>
    <row r="428" spans="1:27">
      <c r="A428" s="125"/>
      <c r="B428" s="125"/>
      <c r="C428" s="126"/>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row>
    <row r="429" spans="1:27">
      <c r="A429" s="125"/>
      <c r="B429" s="125"/>
      <c r="C429" s="126"/>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row>
    <row r="430" spans="1:27">
      <c r="A430" s="125"/>
      <c r="B430" s="125"/>
      <c r="C430" s="126"/>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row>
    <row r="431" spans="1:27">
      <c r="A431" s="125"/>
      <c r="B431" s="125"/>
      <c r="C431" s="126"/>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row>
    <row r="432" spans="1:27">
      <c r="A432" s="125"/>
      <c r="B432" s="125"/>
      <c r="C432" s="126"/>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row>
    <row r="433" spans="1:27">
      <c r="A433" s="125"/>
      <c r="B433" s="125"/>
      <c r="C433" s="126"/>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row>
    <row r="434" spans="1:27">
      <c r="A434" s="125"/>
      <c r="B434" s="125"/>
      <c r="C434" s="126"/>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row>
    <row r="435" spans="1:27">
      <c r="A435" s="125"/>
      <c r="B435" s="125"/>
      <c r="C435" s="126"/>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row>
    <row r="436" spans="1:27">
      <c r="A436" s="125"/>
      <c r="B436" s="125"/>
      <c r="C436" s="126"/>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row>
    <row r="437" spans="1:27">
      <c r="A437" s="125"/>
      <c r="B437" s="125"/>
      <c r="C437" s="126"/>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row>
    <row r="438" spans="1:27">
      <c r="A438" s="125"/>
      <c r="B438" s="125"/>
      <c r="C438" s="126"/>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row>
    <row r="439" spans="1:27">
      <c r="A439" s="125"/>
      <c r="B439" s="125"/>
      <c r="C439" s="126"/>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row>
    <row r="440" spans="1:27">
      <c r="A440" s="125"/>
      <c r="B440" s="125"/>
      <c r="C440" s="126"/>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row>
    <row r="441" spans="1:27">
      <c r="A441" s="125"/>
      <c r="B441" s="125"/>
      <c r="C441" s="126"/>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row>
    <row r="442" spans="1:27">
      <c r="A442" s="125"/>
      <c r="B442" s="125"/>
      <c r="C442" s="126"/>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row>
    <row r="443" spans="1:27">
      <c r="A443" s="125"/>
      <c r="B443" s="125"/>
      <c r="C443" s="126"/>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row>
    <row r="444" spans="1:27">
      <c r="A444" s="125"/>
      <c r="B444" s="125"/>
      <c r="C444" s="126"/>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row>
    <row r="445" spans="1:27">
      <c r="A445" s="125"/>
      <c r="B445" s="125"/>
      <c r="C445" s="126"/>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row>
    <row r="446" spans="1:27">
      <c r="A446" s="125"/>
      <c r="B446" s="125"/>
      <c r="C446" s="126"/>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row>
    <row r="447" spans="1:27">
      <c r="A447" s="125"/>
      <c r="B447" s="125"/>
      <c r="C447" s="126"/>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row>
    <row r="448" spans="1:27">
      <c r="A448" s="125"/>
      <c r="B448" s="125"/>
      <c r="C448" s="126"/>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row>
    <row r="449" spans="1:27">
      <c r="A449" s="125"/>
      <c r="B449" s="125"/>
      <c r="C449" s="126"/>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row>
    <row r="450" spans="1:27">
      <c r="A450" s="125"/>
      <c r="B450" s="125"/>
      <c r="C450" s="126"/>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row>
    <row r="451" spans="1:27">
      <c r="A451" s="125"/>
      <c r="B451" s="125"/>
      <c r="C451" s="126"/>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row>
    <row r="452" spans="1:27">
      <c r="A452" s="125"/>
      <c r="B452" s="125"/>
      <c r="C452" s="126"/>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row>
    <row r="453" spans="1:27">
      <c r="A453" s="125"/>
      <c r="B453" s="125"/>
      <c r="C453" s="126"/>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row>
    <row r="454" spans="1:27">
      <c r="A454" s="125"/>
      <c r="B454" s="125"/>
      <c r="C454" s="126"/>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row>
    <row r="455" spans="1:27">
      <c r="A455" s="125"/>
      <c r="B455" s="125"/>
      <c r="C455" s="126"/>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row>
    <row r="456" spans="1:27">
      <c r="A456" s="125"/>
      <c r="B456" s="125"/>
      <c r="C456" s="126"/>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row>
    <row r="457" spans="1:27">
      <c r="A457" s="125"/>
      <c r="B457" s="125"/>
      <c r="C457" s="126"/>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row>
    <row r="458" spans="1:27">
      <c r="A458" s="125"/>
      <c r="B458" s="125"/>
      <c r="C458" s="126"/>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row>
    <row r="459" spans="1:27">
      <c r="A459" s="125"/>
      <c r="B459" s="125"/>
      <c r="C459" s="126"/>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row>
    <row r="460" spans="1:27">
      <c r="A460" s="125"/>
      <c r="B460" s="125"/>
      <c r="C460" s="126"/>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row>
    <row r="461" spans="1:27">
      <c r="A461" s="125"/>
      <c r="B461" s="125"/>
      <c r="C461" s="126"/>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row>
    <row r="462" spans="1:27">
      <c r="A462" s="125"/>
      <c r="B462" s="125"/>
      <c r="C462" s="126"/>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row>
    <row r="463" spans="1:27">
      <c r="A463" s="125"/>
      <c r="B463" s="125"/>
      <c r="C463" s="126"/>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row>
    <row r="464" spans="1:27">
      <c r="A464" s="125"/>
      <c r="B464" s="125"/>
      <c r="C464" s="126"/>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row>
    <row r="465" spans="1:27">
      <c r="A465" s="125"/>
      <c r="B465" s="125"/>
      <c r="C465" s="126"/>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row>
    <row r="466" spans="1:27">
      <c r="A466" s="125"/>
      <c r="B466" s="125"/>
      <c r="C466" s="126"/>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row>
    <row r="467" spans="1:27">
      <c r="A467" s="125"/>
      <c r="B467" s="125"/>
      <c r="C467" s="126"/>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row>
    <row r="468" spans="1:27">
      <c r="A468" s="125"/>
      <c r="B468" s="125"/>
      <c r="C468" s="126"/>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row>
    <row r="469" spans="1:27">
      <c r="A469" s="125"/>
      <c r="B469" s="125"/>
      <c r="C469" s="126"/>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row>
    <row r="470" spans="1:27">
      <c r="A470" s="125"/>
      <c r="B470" s="125"/>
      <c r="C470" s="126"/>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row>
    <row r="471" spans="1:27">
      <c r="A471" s="125"/>
      <c r="B471" s="125"/>
      <c r="C471" s="126"/>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row>
    <row r="472" spans="1:27">
      <c r="A472" s="125"/>
      <c r="B472" s="125"/>
      <c r="C472" s="126"/>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row>
    <row r="473" spans="1:27">
      <c r="A473" s="125"/>
      <c r="B473" s="125"/>
      <c r="C473" s="126"/>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row>
    <row r="474" spans="1:27">
      <c r="A474" s="125"/>
      <c r="B474" s="125"/>
      <c r="C474" s="126"/>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row>
    <row r="475" spans="1:27">
      <c r="A475" s="125"/>
      <c r="B475" s="125"/>
      <c r="C475" s="126"/>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row>
    <row r="476" spans="1:27">
      <c r="A476" s="125"/>
      <c r="B476" s="125"/>
      <c r="C476" s="126"/>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row>
    <row r="477" spans="1:27">
      <c r="A477" s="125"/>
      <c r="B477" s="125"/>
      <c r="C477" s="126"/>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row>
    <row r="478" spans="1:27">
      <c r="A478" s="125"/>
      <c r="B478" s="125"/>
      <c r="C478" s="126"/>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row>
    <row r="479" spans="1:27">
      <c r="A479" s="125"/>
      <c r="B479" s="125"/>
      <c r="C479" s="126"/>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row>
    <row r="480" spans="1:27">
      <c r="A480" s="125"/>
      <c r="B480" s="125"/>
      <c r="C480" s="126"/>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row>
    <row r="481" spans="1:27">
      <c r="A481" s="125"/>
      <c r="B481" s="125"/>
      <c r="C481" s="126"/>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row>
    <row r="482" spans="1:27">
      <c r="A482" s="125"/>
      <c r="B482" s="125"/>
      <c r="C482" s="126"/>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row>
    <row r="483" spans="1:27">
      <c r="A483" s="125"/>
      <c r="B483" s="125"/>
      <c r="C483" s="126"/>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row>
    <row r="484" spans="1:27">
      <c r="A484" s="125"/>
      <c r="B484" s="125"/>
      <c r="C484" s="126"/>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row>
    <row r="485" spans="1:27">
      <c r="A485" s="125"/>
      <c r="B485" s="125"/>
      <c r="C485" s="126"/>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row>
    <row r="486" spans="1:27">
      <c r="A486" s="125"/>
      <c r="B486" s="125"/>
      <c r="C486" s="126"/>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row>
    <row r="487" spans="1:27">
      <c r="A487" s="125"/>
      <c r="B487" s="125"/>
      <c r="C487" s="126"/>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row>
    <row r="488" spans="1:27">
      <c r="A488" s="125"/>
      <c r="B488" s="125"/>
      <c r="C488" s="126"/>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row>
    <row r="489" spans="1:27">
      <c r="A489" s="125"/>
      <c r="B489" s="125"/>
      <c r="C489" s="126"/>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row>
    <row r="490" spans="1:27">
      <c r="A490" s="125"/>
      <c r="B490" s="125"/>
      <c r="C490" s="126"/>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row>
    <row r="491" spans="1:27">
      <c r="A491" s="125"/>
      <c r="B491" s="125"/>
      <c r="C491" s="126"/>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row>
    <row r="492" spans="1:27">
      <c r="A492" s="125"/>
      <c r="B492" s="125"/>
      <c r="C492" s="126"/>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row>
    <row r="493" spans="1:27">
      <c r="A493" s="125"/>
      <c r="B493" s="125"/>
      <c r="C493" s="126"/>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row>
    <row r="494" spans="1:27">
      <c r="A494" s="125"/>
      <c r="B494" s="125"/>
      <c r="C494" s="126"/>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row>
    <row r="495" spans="1:27">
      <c r="A495" s="125"/>
      <c r="B495" s="125"/>
      <c r="C495" s="126"/>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row>
    <row r="496" spans="1:27">
      <c r="A496" s="125"/>
      <c r="B496" s="125"/>
      <c r="C496" s="126"/>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row>
    <row r="497" spans="1:27">
      <c r="A497" s="125"/>
      <c r="B497" s="125"/>
      <c r="C497" s="126"/>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row>
    <row r="498" spans="1:27">
      <c r="A498" s="125"/>
      <c r="B498" s="125"/>
      <c r="C498" s="126"/>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row>
    <row r="499" spans="1:27">
      <c r="A499" s="125"/>
      <c r="B499" s="125"/>
      <c r="C499" s="126"/>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row>
    <row r="500" spans="1:27">
      <c r="A500" s="125"/>
      <c r="B500" s="125"/>
      <c r="C500" s="126"/>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row>
    <row r="501" spans="1:27">
      <c r="A501" s="125"/>
      <c r="B501" s="125"/>
      <c r="C501" s="126"/>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row>
    <row r="502" spans="1:27">
      <c r="A502" s="125"/>
      <c r="B502" s="125"/>
      <c r="C502" s="126"/>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row>
    <row r="503" spans="1:27">
      <c r="A503" s="125"/>
      <c r="B503" s="125"/>
      <c r="C503" s="126"/>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row>
    <row r="504" spans="1:27">
      <c r="A504" s="125"/>
      <c r="B504" s="125"/>
      <c r="C504" s="126"/>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row>
    <row r="505" spans="1:27">
      <c r="A505" s="125"/>
      <c r="B505" s="125"/>
      <c r="C505" s="126"/>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row>
    <row r="506" spans="1:27">
      <c r="A506" s="125"/>
      <c r="B506" s="125"/>
      <c r="C506" s="126"/>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row>
    <row r="507" spans="1:27">
      <c r="A507" s="125"/>
      <c r="B507" s="125"/>
      <c r="C507" s="126"/>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row>
    <row r="508" spans="1:27">
      <c r="A508" s="125"/>
      <c r="B508" s="125"/>
      <c r="C508" s="126"/>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row>
    <row r="509" spans="1:27">
      <c r="A509" s="125"/>
      <c r="B509" s="125"/>
      <c r="C509" s="126"/>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row>
    <row r="510" spans="1:27">
      <c r="A510" s="125"/>
      <c r="B510" s="125"/>
      <c r="C510" s="126"/>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row>
    <row r="511" spans="1:27">
      <c r="A511" s="125"/>
      <c r="B511" s="125"/>
      <c r="C511" s="126"/>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row>
    <row r="512" spans="1:27">
      <c r="A512" s="125"/>
      <c r="B512" s="125"/>
      <c r="C512" s="126"/>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row>
    <row r="513" spans="1:27">
      <c r="A513" s="125"/>
      <c r="B513" s="125"/>
      <c r="C513" s="126"/>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row>
    <row r="514" spans="1:27">
      <c r="A514" s="125"/>
      <c r="B514" s="125"/>
      <c r="C514" s="126"/>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row>
    <row r="515" spans="1:27">
      <c r="A515" s="125"/>
      <c r="B515" s="125"/>
      <c r="C515" s="126"/>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row>
    <row r="516" spans="1:27">
      <c r="A516" s="125"/>
      <c r="B516" s="125"/>
      <c r="C516" s="126"/>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row>
    <row r="517" spans="1:27">
      <c r="A517" s="125"/>
      <c r="B517" s="125"/>
      <c r="C517" s="126"/>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row>
    <row r="518" spans="1:27">
      <c r="A518" s="125"/>
      <c r="B518" s="125"/>
      <c r="C518" s="126"/>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row>
    <row r="519" spans="1:27">
      <c r="A519" s="125"/>
      <c r="B519" s="125"/>
      <c r="C519" s="126"/>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row>
    <row r="520" spans="1:27">
      <c r="A520" s="125"/>
      <c r="B520" s="125"/>
      <c r="C520" s="126"/>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row>
    <row r="521" spans="1:27">
      <c r="A521" s="125"/>
      <c r="B521" s="125"/>
      <c r="C521" s="126"/>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row>
    <row r="522" spans="1:27">
      <c r="A522" s="125"/>
      <c r="B522" s="125"/>
      <c r="C522" s="126"/>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row>
    <row r="523" spans="1:27">
      <c r="A523" s="125"/>
      <c r="B523" s="125"/>
      <c r="C523" s="126"/>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row>
    <row r="524" spans="1:27">
      <c r="A524" s="125"/>
      <c r="B524" s="125"/>
      <c r="C524" s="126"/>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row>
    <row r="525" spans="1:27">
      <c r="A525" s="125"/>
      <c r="B525" s="125"/>
      <c r="C525" s="126"/>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row>
    <row r="526" spans="1:27">
      <c r="A526" s="125"/>
      <c r="B526" s="125"/>
      <c r="C526" s="126"/>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row>
    <row r="527" spans="1:27">
      <c r="A527" s="125"/>
      <c r="B527" s="125"/>
      <c r="C527" s="126"/>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row>
    <row r="528" spans="1:27">
      <c r="A528" s="125"/>
      <c r="B528" s="125"/>
      <c r="C528" s="126"/>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row>
    <row r="529" spans="1:27">
      <c r="A529" s="125"/>
      <c r="B529" s="125"/>
      <c r="C529" s="126"/>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row>
    <row r="530" spans="1:27">
      <c r="A530" s="125"/>
      <c r="B530" s="125"/>
      <c r="C530" s="126"/>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row>
    <row r="531" spans="1:27">
      <c r="A531" s="125"/>
      <c r="B531" s="125"/>
      <c r="C531" s="126"/>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row>
    <row r="532" spans="1:27">
      <c r="A532" s="125"/>
      <c r="B532" s="125"/>
      <c r="C532" s="126"/>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row>
    <row r="533" spans="1:27">
      <c r="A533" s="125"/>
      <c r="B533" s="125"/>
      <c r="C533" s="126"/>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row>
    <row r="534" spans="1:27">
      <c r="A534" s="125"/>
      <c r="B534" s="125"/>
      <c r="C534" s="126"/>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row>
    <row r="535" spans="1:27">
      <c r="A535" s="125"/>
      <c r="B535" s="125"/>
      <c r="C535" s="126"/>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row>
    <row r="536" spans="1:27">
      <c r="A536" s="125"/>
      <c r="B536" s="125"/>
      <c r="C536" s="126"/>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row>
    <row r="537" spans="1:27">
      <c r="A537" s="125"/>
      <c r="B537" s="125"/>
      <c r="C537" s="126"/>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row>
    <row r="538" spans="1:27">
      <c r="A538" s="125"/>
      <c r="B538" s="125"/>
      <c r="C538" s="126"/>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row>
    <row r="539" spans="1:27">
      <c r="A539" s="125"/>
      <c r="B539" s="125"/>
      <c r="C539" s="126"/>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row>
    <row r="540" spans="1:27">
      <c r="A540" s="125"/>
      <c r="B540" s="125"/>
      <c r="C540" s="126"/>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row>
    <row r="541" spans="1:27">
      <c r="A541" s="125"/>
      <c r="B541" s="125"/>
      <c r="C541" s="126"/>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row>
    <row r="542" spans="1:27">
      <c r="A542" s="125"/>
      <c r="B542" s="125"/>
      <c r="C542" s="126"/>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row>
    <row r="543" spans="1:27">
      <c r="A543" s="125"/>
      <c r="B543" s="125"/>
      <c r="C543" s="126"/>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row>
    <row r="544" spans="1:27">
      <c r="A544" s="125"/>
      <c r="B544" s="125"/>
      <c r="C544" s="126"/>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row>
    <row r="545" spans="1:27">
      <c r="A545" s="125"/>
      <c r="B545" s="125"/>
      <c r="C545" s="126"/>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row>
    <row r="546" spans="1:27">
      <c r="A546" s="125"/>
      <c r="B546" s="125"/>
      <c r="C546" s="126"/>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row>
    <row r="547" spans="1:27">
      <c r="A547" s="125"/>
      <c r="B547" s="125"/>
      <c r="C547" s="126"/>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row>
    <row r="548" spans="1:27">
      <c r="A548" s="125"/>
      <c r="B548" s="125"/>
      <c r="C548" s="126"/>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row>
    <row r="549" spans="1:27">
      <c r="A549" s="125"/>
      <c r="B549" s="125"/>
      <c r="C549" s="126"/>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row>
    <row r="550" spans="1:27">
      <c r="A550" s="125"/>
      <c r="B550" s="125"/>
      <c r="C550" s="126"/>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row>
    <row r="551" spans="1:27">
      <c r="A551" s="125"/>
      <c r="B551" s="125"/>
      <c r="C551" s="126"/>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row>
    <row r="552" spans="1:27">
      <c r="A552" s="125"/>
      <c r="B552" s="125"/>
      <c r="C552" s="126"/>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row>
    <row r="553" spans="1:27">
      <c r="A553" s="125"/>
      <c r="B553" s="125"/>
      <c r="C553" s="126"/>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row>
    <row r="554" spans="1:27">
      <c r="A554" s="125"/>
      <c r="B554" s="125"/>
      <c r="C554" s="126"/>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row>
    <row r="555" spans="1:27">
      <c r="A555" s="125"/>
      <c r="B555" s="125"/>
      <c r="C555" s="126"/>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row>
    <row r="556" spans="1:27">
      <c r="A556" s="125"/>
      <c r="B556" s="125"/>
      <c r="C556" s="126"/>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row>
    <row r="557" spans="1:27">
      <c r="A557" s="125"/>
      <c r="B557" s="125"/>
      <c r="C557" s="126"/>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row>
    <row r="558" spans="1:27">
      <c r="A558" s="125"/>
      <c r="B558" s="125"/>
      <c r="C558" s="126"/>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row>
    <row r="559" spans="1:27">
      <c r="A559" s="125"/>
      <c r="B559" s="125"/>
      <c r="C559" s="126"/>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row>
    <row r="560" spans="1:27">
      <c r="A560" s="125"/>
      <c r="B560" s="125"/>
      <c r="C560" s="126"/>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row>
    <row r="561" spans="1:27">
      <c r="A561" s="125"/>
      <c r="B561" s="125"/>
      <c r="C561" s="126"/>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row>
    <row r="562" spans="1:27">
      <c r="A562" s="125"/>
      <c r="B562" s="125"/>
      <c r="C562" s="126"/>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row>
    <row r="563" spans="1:27">
      <c r="A563" s="125"/>
      <c r="B563" s="125"/>
      <c r="C563" s="126"/>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row>
    <row r="564" spans="1:27">
      <c r="A564" s="125"/>
      <c r="B564" s="125"/>
      <c r="C564" s="126"/>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row>
    <row r="565" spans="1:27">
      <c r="A565" s="125"/>
      <c r="B565" s="125"/>
      <c r="C565" s="126"/>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row>
    <row r="566" spans="1:27">
      <c r="A566" s="125"/>
      <c r="B566" s="125"/>
      <c r="C566" s="126"/>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row>
    <row r="567" spans="1:27">
      <c r="A567" s="125"/>
      <c r="B567" s="125"/>
      <c r="C567" s="126"/>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row>
    <row r="568" spans="1:27">
      <c r="A568" s="125"/>
      <c r="B568" s="125"/>
      <c r="C568" s="126"/>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row>
    <row r="569" spans="1:27">
      <c r="A569" s="125"/>
      <c r="B569" s="125"/>
      <c r="C569" s="126"/>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row>
    <row r="570" spans="1:27">
      <c r="A570" s="125"/>
      <c r="B570" s="125"/>
      <c r="C570" s="126"/>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row>
    <row r="571" spans="1:27">
      <c r="A571" s="125"/>
      <c r="B571" s="125"/>
      <c r="C571" s="126"/>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row>
    <row r="572" spans="1:27">
      <c r="A572" s="125"/>
      <c r="B572" s="125"/>
      <c r="C572" s="126"/>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row>
    <row r="573" spans="1:27">
      <c r="A573" s="125"/>
      <c r="B573" s="125"/>
      <c r="C573" s="126"/>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row>
    <row r="574" spans="1:27">
      <c r="A574" s="125"/>
      <c r="B574" s="125"/>
      <c r="C574" s="126"/>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row>
    <row r="575" spans="1:27">
      <c r="A575" s="125"/>
      <c r="B575" s="125"/>
      <c r="C575" s="126"/>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row>
    <row r="576" spans="1:27">
      <c r="A576" s="125"/>
      <c r="B576" s="125"/>
      <c r="C576" s="126"/>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row>
    <row r="577" spans="1:27">
      <c r="A577" s="125"/>
      <c r="B577" s="125"/>
      <c r="C577" s="126"/>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row>
    <row r="578" spans="1:27">
      <c r="A578" s="125"/>
      <c r="B578" s="125"/>
      <c r="C578" s="126"/>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row>
    <row r="579" spans="1:27">
      <c r="A579" s="125"/>
      <c r="B579" s="125"/>
      <c r="C579" s="126"/>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row>
    <row r="580" spans="1:27">
      <c r="A580" s="125"/>
      <c r="B580" s="125"/>
      <c r="C580" s="126"/>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row>
    <row r="581" spans="1:27">
      <c r="A581" s="125"/>
      <c r="B581" s="125"/>
      <c r="C581" s="126"/>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row>
    <row r="582" spans="1:27">
      <c r="A582" s="125"/>
      <c r="B582" s="125"/>
      <c r="C582" s="126"/>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row>
    <row r="583" spans="1:27">
      <c r="A583" s="125"/>
      <c r="B583" s="125"/>
      <c r="C583" s="126"/>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row>
    <row r="584" spans="1:27">
      <c r="A584" s="125"/>
      <c r="B584" s="125"/>
      <c r="C584" s="126"/>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row>
    <row r="585" spans="1:27">
      <c r="A585" s="125"/>
      <c r="B585" s="125"/>
      <c r="C585" s="126"/>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row>
    <row r="586" spans="1:27">
      <c r="A586" s="125"/>
      <c r="B586" s="125"/>
      <c r="C586" s="126"/>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row>
    <row r="587" spans="1:27">
      <c r="A587" s="125"/>
      <c r="B587" s="125"/>
      <c r="C587" s="126"/>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row>
    <row r="588" spans="1:27">
      <c r="A588" s="125"/>
      <c r="B588" s="125"/>
      <c r="C588" s="126"/>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row>
    <row r="589" spans="1:27">
      <c r="A589" s="125"/>
      <c r="B589" s="125"/>
      <c r="C589" s="126"/>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row>
    <row r="590" spans="1:27">
      <c r="A590" s="125"/>
      <c r="B590" s="125"/>
      <c r="C590" s="126"/>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row>
    <row r="591" spans="1:27">
      <c r="A591" s="125"/>
      <c r="B591" s="125"/>
      <c r="C591" s="126"/>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row>
    <row r="592" spans="1:27">
      <c r="A592" s="125"/>
      <c r="B592" s="125"/>
      <c r="C592" s="126"/>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row>
    <row r="593" spans="1:27">
      <c r="A593" s="125"/>
      <c r="B593" s="125"/>
      <c r="C593" s="126"/>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row>
    <row r="594" spans="1:27">
      <c r="A594" s="125"/>
      <c r="B594" s="125"/>
      <c r="C594" s="126"/>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row>
    <row r="595" spans="1:27">
      <c r="A595" s="125"/>
      <c r="B595" s="125"/>
      <c r="C595" s="126"/>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row>
    <row r="596" spans="1:27">
      <c r="A596" s="125"/>
      <c r="B596" s="125"/>
      <c r="C596" s="126"/>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row>
    <row r="597" spans="1:27">
      <c r="A597" s="125"/>
      <c r="B597" s="125"/>
      <c r="C597" s="126"/>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row>
    <row r="598" spans="1:27">
      <c r="A598" s="125"/>
      <c r="B598" s="125"/>
      <c r="C598" s="126"/>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row>
    <row r="599" spans="1:27">
      <c r="A599" s="125"/>
      <c r="B599" s="125"/>
      <c r="C599" s="126"/>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row>
    <row r="600" spans="1:27">
      <c r="A600" s="125"/>
      <c r="B600" s="125"/>
      <c r="C600" s="126"/>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row>
    <row r="601" spans="1:27">
      <c r="A601" s="125"/>
      <c r="B601" s="125"/>
      <c r="C601" s="126"/>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row>
    <row r="602" spans="1:27">
      <c r="A602" s="125"/>
      <c r="B602" s="125"/>
      <c r="C602" s="126"/>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row>
    <row r="603" spans="1:27">
      <c r="A603" s="125"/>
      <c r="B603" s="125"/>
      <c r="C603" s="126"/>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row>
    <row r="604" spans="1:27">
      <c r="A604" s="125"/>
      <c r="B604" s="125"/>
      <c r="C604" s="126"/>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row>
    <row r="605" spans="1:27">
      <c r="A605" s="125"/>
      <c r="B605" s="125"/>
      <c r="C605" s="126"/>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row>
    <row r="606" spans="1:27">
      <c r="A606" s="125"/>
      <c r="B606" s="125"/>
      <c r="C606" s="126"/>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row>
    <row r="607" spans="1:27">
      <c r="A607" s="125"/>
      <c r="B607" s="125"/>
      <c r="C607" s="126"/>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row>
    <row r="608" spans="1:27">
      <c r="A608" s="125"/>
      <c r="B608" s="125"/>
      <c r="C608" s="126"/>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row>
    <row r="609" spans="1:27">
      <c r="A609" s="125"/>
      <c r="B609" s="125"/>
      <c r="C609" s="126"/>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row>
    <row r="610" spans="1:27">
      <c r="A610" s="125"/>
      <c r="B610" s="125"/>
      <c r="C610" s="126"/>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row>
    <row r="611" spans="1:27">
      <c r="A611" s="125"/>
      <c r="B611" s="125"/>
      <c r="C611" s="126"/>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row>
    <row r="612" spans="1:27">
      <c r="A612" s="125"/>
      <c r="B612" s="125"/>
      <c r="C612" s="126"/>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row>
    <row r="613" spans="1:27">
      <c r="A613" s="125"/>
      <c r="B613" s="125"/>
      <c r="C613" s="126"/>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row>
    <row r="614" spans="1:27">
      <c r="A614" s="125"/>
      <c r="B614" s="125"/>
      <c r="C614" s="126"/>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row>
    <row r="615" spans="1:27">
      <c r="A615" s="125"/>
      <c r="B615" s="125"/>
      <c r="C615" s="126"/>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row>
    <row r="616" spans="1:27">
      <c r="A616" s="125"/>
      <c r="B616" s="125"/>
      <c r="C616" s="126"/>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row>
    <row r="617" spans="1:27">
      <c r="A617" s="125"/>
      <c r="B617" s="125"/>
      <c r="C617" s="126"/>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row>
    <row r="618" spans="1:27">
      <c r="A618" s="125"/>
      <c r="B618" s="125"/>
      <c r="C618" s="126"/>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row>
    <row r="619" spans="1:27">
      <c r="A619" s="125"/>
      <c r="B619" s="125"/>
      <c r="C619" s="126"/>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row>
    <row r="620" spans="1:27">
      <c r="A620" s="125"/>
      <c r="B620" s="125"/>
      <c r="C620" s="126"/>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row>
    <row r="621" spans="1:27">
      <c r="A621" s="125"/>
      <c r="B621" s="125"/>
      <c r="C621" s="126"/>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row>
    <row r="622" spans="1:27">
      <c r="A622" s="125"/>
      <c r="B622" s="125"/>
      <c r="C622" s="126"/>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row>
    <row r="623" spans="1:27">
      <c r="A623" s="125"/>
      <c r="B623" s="125"/>
      <c r="C623" s="126"/>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row>
    <row r="624" spans="1:27">
      <c r="A624" s="125"/>
      <c r="B624" s="125"/>
      <c r="C624" s="126"/>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row>
    <row r="625" spans="1:27">
      <c r="A625" s="125"/>
      <c r="B625" s="125"/>
      <c r="C625" s="126"/>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row>
    <row r="626" spans="1:27">
      <c r="A626" s="125"/>
      <c r="B626" s="125"/>
      <c r="C626" s="126"/>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row>
    <row r="627" spans="1:27">
      <c r="A627" s="125"/>
      <c r="B627" s="125"/>
      <c r="C627" s="126"/>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row>
    <row r="628" spans="1:27">
      <c r="A628" s="125"/>
      <c r="B628" s="125"/>
      <c r="C628" s="126"/>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row>
    <row r="629" spans="1:27">
      <c r="A629" s="125"/>
      <c r="B629" s="125"/>
      <c r="C629" s="126"/>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row>
    <row r="630" spans="1:27">
      <c r="A630" s="125"/>
      <c r="B630" s="125"/>
      <c r="C630" s="126"/>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row>
    <row r="631" spans="1:27">
      <c r="A631" s="125"/>
      <c r="B631" s="125"/>
      <c r="C631" s="126"/>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row>
    <row r="632" spans="1:27">
      <c r="A632" s="125"/>
      <c r="B632" s="125"/>
      <c r="C632" s="126"/>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row>
    <row r="633" spans="1:27">
      <c r="A633" s="125"/>
      <c r="B633" s="125"/>
      <c r="C633" s="126"/>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row>
    <row r="634" spans="1:27">
      <c r="A634" s="125"/>
      <c r="B634" s="125"/>
      <c r="C634" s="126"/>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row>
    <row r="635" spans="1:27">
      <c r="A635" s="125"/>
      <c r="B635" s="125"/>
      <c r="C635" s="126"/>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row>
    <row r="636" spans="1:27">
      <c r="A636" s="125"/>
      <c r="B636" s="125"/>
      <c r="C636" s="126"/>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row>
    <row r="637" spans="1:27">
      <c r="A637" s="125"/>
      <c r="B637" s="125"/>
      <c r="C637" s="126"/>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row>
    <row r="638" spans="1:27">
      <c r="A638" s="125"/>
      <c r="B638" s="125"/>
      <c r="C638" s="126"/>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row>
    <row r="639" spans="1:27">
      <c r="A639" s="125"/>
      <c r="B639" s="125"/>
      <c r="C639" s="126"/>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row>
    <row r="640" spans="1:27">
      <c r="A640" s="125"/>
      <c r="B640" s="125"/>
      <c r="C640" s="126"/>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row>
    <row r="641" spans="1:27">
      <c r="A641" s="125"/>
      <c r="B641" s="125"/>
      <c r="C641" s="126"/>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row>
    <row r="642" spans="1:27">
      <c r="A642" s="125"/>
      <c r="B642" s="125"/>
      <c r="C642" s="126"/>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row>
    <row r="643" spans="1:27">
      <c r="A643" s="125"/>
      <c r="B643" s="125"/>
      <c r="C643" s="126"/>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row>
    <row r="644" spans="1:27">
      <c r="A644" s="125"/>
      <c r="B644" s="125"/>
      <c r="C644" s="126"/>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row>
    <row r="645" spans="1:27">
      <c r="A645" s="125"/>
      <c r="B645" s="125"/>
      <c r="C645" s="126"/>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row>
    <row r="646" spans="1:27">
      <c r="A646" s="125"/>
      <c r="B646" s="125"/>
      <c r="C646" s="126"/>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row>
    <row r="647" spans="1:27">
      <c r="A647" s="125"/>
      <c r="B647" s="125"/>
      <c r="C647" s="126"/>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row>
    <row r="648" spans="1:27">
      <c r="A648" s="125"/>
      <c r="B648" s="125"/>
      <c r="C648" s="126"/>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row>
    <row r="649" spans="1:27">
      <c r="A649" s="125"/>
      <c r="B649" s="125"/>
      <c r="C649" s="126"/>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row>
    <row r="650" spans="1:27">
      <c r="A650" s="125"/>
      <c r="B650" s="125"/>
      <c r="C650" s="126"/>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row>
    <row r="651" spans="1:27">
      <c r="A651" s="125"/>
      <c r="B651" s="125"/>
      <c r="C651" s="126"/>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row>
    <row r="652" spans="1:27">
      <c r="A652" s="125"/>
      <c r="B652" s="125"/>
      <c r="C652" s="126"/>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row>
    <row r="653" spans="1:27">
      <c r="A653" s="125"/>
      <c r="B653" s="125"/>
      <c r="C653" s="126"/>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row>
    <row r="654" spans="1:27">
      <c r="A654" s="125"/>
      <c r="B654" s="125"/>
      <c r="C654" s="126"/>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row>
    <row r="655" spans="1:27">
      <c r="A655" s="125"/>
      <c r="B655" s="125"/>
      <c r="C655" s="126"/>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row>
    <row r="656" spans="1:27">
      <c r="A656" s="125"/>
      <c r="B656" s="125"/>
      <c r="C656" s="126"/>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row>
    <row r="657" spans="1:27">
      <c r="A657" s="125"/>
      <c r="B657" s="125"/>
      <c r="C657" s="126"/>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row>
    <row r="658" spans="1:27">
      <c r="A658" s="125"/>
      <c r="B658" s="125"/>
      <c r="C658" s="126"/>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row>
    <row r="659" spans="1:27">
      <c r="A659" s="125"/>
      <c r="B659" s="125"/>
      <c r="C659" s="126"/>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row>
    <row r="660" spans="1:27">
      <c r="A660" s="125"/>
      <c r="B660" s="125"/>
      <c r="C660" s="126"/>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row>
    <row r="661" spans="1:27">
      <c r="A661" s="125"/>
      <c r="B661" s="125"/>
      <c r="C661" s="126"/>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row>
    <row r="662" spans="1:27">
      <c r="A662" s="125"/>
      <c r="B662" s="125"/>
      <c r="C662" s="126"/>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row>
    <row r="663" spans="1:27">
      <c r="A663" s="125"/>
      <c r="B663" s="125"/>
      <c r="C663" s="126"/>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row>
    <row r="664" spans="1:27">
      <c r="A664" s="125"/>
      <c r="B664" s="125"/>
      <c r="C664" s="126"/>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row>
    <row r="665" spans="1:27">
      <c r="A665" s="125"/>
      <c r="B665" s="125"/>
      <c r="C665" s="126"/>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row>
    <row r="666" spans="1:27">
      <c r="A666" s="125"/>
      <c r="B666" s="125"/>
      <c r="C666" s="126"/>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row>
    <row r="667" spans="1:27">
      <c r="A667" s="125"/>
      <c r="B667" s="125"/>
      <c r="C667" s="126"/>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row>
    <row r="668" spans="1:27">
      <c r="A668" s="125"/>
      <c r="B668" s="125"/>
      <c r="C668" s="126"/>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row>
    <row r="669" spans="1:27">
      <c r="A669" s="125"/>
      <c r="B669" s="125"/>
      <c r="C669" s="126"/>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row>
    <row r="670" spans="1:27">
      <c r="A670" s="125"/>
      <c r="B670" s="125"/>
      <c r="C670" s="126"/>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row>
    <row r="671" spans="1:27">
      <c r="A671" s="125"/>
      <c r="B671" s="125"/>
      <c r="C671" s="126"/>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row>
    <row r="672" spans="1:27">
      <c r="A672" s="125"/>
      <c r="B672" s="125"/>
      <c r="C672" s="126"/>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row>
    <row r="673" spans="1:27">
      <c r="A673" s="125"/>
      <c r="B673" s="125"/>
      <c r="C673" s="126"/>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row>
    <row r="674" spans="1:27">
      <c r="A674" s="125"/>
      <c r="B674" s="125"/>
      <c r="C674" s="126"/>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row>
    <row r="675" spans="1:27">
      <c r="A675" s="125"/>
      <c r="B675" s="125"/>
      <c r="C675" s="126"/>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row>
    <row r="676" spans="1:27">
      <c r="A676" s="125"/>
      <c r="B676" s="125"/>
      <c r="C676" s="126"/>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row>
    <row r="677" spans="1:27">
      <c r="A677" s="125"/>
      <c r="B677" s="125"/>
      <c r="C677" s="126"/>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row>
    <row r="678" spans="1:27">
      <c r="A678" s="125"/>
      <c r="B678" s="125"/>
      <c r="C678" s="126"/>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row>
    <row r="679" spans="1:27">
      <c r="A679" s="125"/>
      <c r="B679" s="125"/>
      <c r="C679" s="126"/>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row>
    <row r="680" spans="1:27">
      <c r="A680" s="125"/>
      <c r="B680" s="125"/>
      <c r="C680" s="126"/>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row>
    <row r="681" spans="1:27">
      <c r="A681" s="125"/>
      <c r="B681" s="125"/>
      <c r="C681" s="126"/>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row>
    <row r="682" spans="1:27">
      <c r="A682" s="125"/>
      <c r="B682" s="125"/>
      <c r="C682" s="126"/>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row>
    <row r="683" spans="1:27">
      <c r="A683" s="125"/>
      <c r="B683" s="125"/>
      <c r="C683" s="126"/>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row>
    <row r="684" spans="1:27">
      <c r="A684" s="125"/>
      <c r="B684" s="125"/>
      <c r="C684" s="126"/>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row>
    <row r="685" spans="1:27">
      <c r="A685" s="125"/>
      <c r="B685" s="125"/>
      <c r="C685" s="126"/>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row>
    <row r="686" spans="1:27">
      <c r="A686" s="125"/>
      <c r="B686" s="125"/>
      <c r="C686" s="126"/>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row>
    <row r="687" spans="1:27">
      <c r="A687" s="125"/>
      <c r="B687" s="125"/>
      <c r="C687" s="126"/>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row>
    <row r="688" spans="1:27">
      <c r="A688" s="125"/>
      <c r="B688" s="125"/>
      <c r="C688" s="126"/>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row>
    <row r="689" spans="1:27">
      <c r="A689" s="125"/>
      <c r="B689" s="125"/>
      <c r="C689" s="126"/>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row>
    <row r="690" spans="1:27">
      <c r="A690" s="125"/>
      <c r="B690" s="125"/>
      <c r="C690" s="126"/>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row>
    <row r="691" spans="1:27">
      <c r="A691" s="125"/>
      <c r="B691" s="125"/>
      <c r="C691" s="126"/>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row>
    <row r="692" spans="1:27">
      <c r="A692" s="125"/>
      <c r="B692" s="125"/>
      <c r="C692" s="126"/>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row>
    <row r="693" spans="1:27">
      <c r="A693" s="125"/>
      <c r="B693" s="125"/>
      <c r="C693" s="126"/>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row>
    <row r="694" spans="1:27">
      <c r="A694" s="125"/>
      <c r="B694" s="125"/>
      <c r="C694" s="126"/>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row>
    <row r="695" spans="1:27">
      <c r="A695" s="125"/>
      <c r="B695" s="125"/>
      <c r="C695" s="126"/>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row>
    <row r="696" spans="1:27">
      <c r="A696" s="125"/>
      <c r="B696" s="125"/>
      <c r="C696" s="126"/>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row>
    <row r="697" spans="1:27">
      <c r="A697" s="125"/>
      <c r="B697" s="125"/>
      <c r="C697" s="126"/>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row>
    <row r="698" spans="1:27">
      <c r="A698" s="125"/>
      <c r="B698" s="125"/>
      <c r="C698" s="126"/>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row>
    <row r="699" spans="1:27">
      <c r="A699" s="125"/>
      <c r="B699" s="125"/>
      <c r="C699" s="126"/>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row>
    <row r="700" spans="1:27">
      <c r="A700" s="125"/>
      <c r="B700" s="125"/>
      <c r="C700" s="126"/>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row>
    <row r="701" spans="1:27">
      <c r="A701" s="125"/>
      <c r="B701" s="125"/>
      <c r="C701" s="126"/>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row>
    <row r="702" spans="1:27">
      <c r="A702" s="125"/>
      <c r="B702" s="125"/>
      <c r="C702" s="126"/>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row>
    <row r="703" spans="1:27">
      <c r="A703" s="125"/>
      <c r="B703" s="125"/>
      <c r="C703" s="126"/>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row>
    <row r="704" spans="1:27">
      <c r="A704" s="125"/>
      <c r="B704" s="125"/>
      <c r="C704" s="126"/>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row>
    <row r="705" spans="1:27">
      <c r="A705" s="125"/>
      <c r="B705" s="125"/>
      <c r="C705" s="126"/>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row>
    <row r="706" spans="1:27">
      <c r="A706" s="125"/>
      <c r="B706" s="125"/>
      <c r="C706" s="126"/>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row>
    <row r="707" spans="1:27">
      <c r="A707" s="125"/>
      <c r="B707" s="125"/>
      <c r="C707" s="126"/>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row>
    <row r="708" spans="1:27">
      <c r="A708" s="125"/>
      <c r="B708" s="125"/>
      <c r="C708" s="126"/>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row>
    <row r="709" spans="1:27">
      <c r="A709" s="125"/>
      <c r="B709" s="125"/>
      <c r="C709" s="126"/>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row>
    <row r="710" spans="1:27">
      <c r="A710" s="125"/>
      <c r="B710" s="125"/>
      <c r="C710" s="126"/>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row>
    <row r="711" spans="1:27">
      <c r="A711" s="125"/>
      <c r="B711" s="125"/>
      <c r="C711" s="126"/>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row>
    <row r="712" spans="1:27">
      <c r="A712" s="125"/>
      <c r="B712" s="125"/>
      <c r="C712" s="126"/>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row>
    <row r="713" spans="1:27">
      <c r="A713" s="125"/>
      <c r="B713" s="125"/>
      <c r="C713" s="126"/>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row>
    <row r="714" spans="1:27">
      <c r="A714" s="125"/>
      <c r="B714" s="125"/>
      <c r="C714" s="126"/>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row>
    <row r="715" spans="1:27">
      <c r="A715" s="125"/>
      <c r="B715" s="125"/>
      <c r="C715" s="126"/>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row>
    <row r="716" spans="1:27">
      <c r="A716" s="125"/>
      <c r="B716" s="125"/>
      <c r="C716" s="126"/>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row>
    <row r="717" spans="1:27">
      <c r="A717" s="125"/>
      <c r="B717" s="125"/>
      <c r="C717" s="126"/>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row>
    <row r="718" spans="1:27">
      <c r="A718" s="125"/>
      <c r="B718" s="125"/>
      <c r="C718" s="126"/>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row>
    <row r="719" spans="1:27">
      <c r="A719" s="125"/>
      <c r="B719" s="125"/>
      <c r="C719" s="126"/>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row>
    <row r="720" spans="1:27">
      <c r="A720" s="125"/>
      <c r="B720" s="125"/>
      <c r="C720" s="126"/>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row>
    <row r="721" spans="1:27">
      <c r="A721" s="125"/>
      <c r="B721" s="125"/>
      <c r="C721" s="126"/>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row>
    <row r="722" spans="1:27">
      <c r="A722" s="125"/>
      <c r="B722" s="125"/>
      <c r="C722" s="126"/>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row>
    <row r="723" spans="1:27">
      <c r="A723" s="125"/>
      <c r="B723" s="125"/>
      <c r="C723" s="126"/>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row>
    <row r="724" spans="1:27">
      <c r="A724" s="125"/>
      <c r="B724" s="125"/>
      <c r="C724" s="126"/>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row>
    <row r="725" spans="1:27">
      <c r="A725" s="125"/>
      <c r="B725" s="125"/>
      <c r="C725" s="126"/>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row>
    <row r="726" spans="1:27">
      <c r="A726" s="125"/>
      <c r="B726" s="125"/>
      <c r="C726" s="126"/>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row>
    <row r="727" spans="1:27">
      <c r="A727" s="125"/>
      <c r="B727" s="125"/>
      <c r="C727" s="126"/>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row>
    <row r="728" spans="1:27">
      <c r="A728" s="125"/>
      <c r="B728" s="125"/>
      <c r="C728" s="126"/>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row>
    <row r="729" spans="1:27">
      <c r="A729" s="125"/>
      <c r="B729" s="125"/>
      <c r="C729" s="126"/>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row>
    <row r="730" spans="1:27">
      <c r="A730" s="125"/>
      <c r="B730" s="125"/>
      <c r="C730" s="126"/>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row>
    <row r="731" spans="1:27">
      <c r="A731" s="125"/>
      <c r="B731" s="125"/>
      <c r="C731" s="126"/>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row>
    <row r="732" spans="1:27">
      <c r="A732" s="125"/>
      <c r="B732" s="125"/>
      <c r="C732" s="126"/>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row>
    <row r="733" spans="1:27">
      <c r="A733" s="125"/>
      <c r="B733" s="125"/>
      <c r="C733" s="126"/>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row>
    <row r="734" spans="1:27">
      <c r="A734" s="125"/>
      <c r="B734" s="125"/>
      <c r="C734" s="126"/>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row>
    <row r="735" spans="1:27">
      <c r="A735" s="125"/>
      <c r="B735" s="125"/>
      <c r="C735" s="126"/>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row>
    <row r="736" spans="1:27">
      <c r="A736" s="125"/>
      <c r="B736" s="125"/>
      <c r="C736" s="126"/>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row>
    <row r="737" spans="1:27">
      <c r="A737" s="125"/>
      <c r="B737" s="125"/>
      <c r="C737" s="126"/>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row>
    <row r="738" spans="1:27">
      <c r="A738" s="125"/>
      <c r="B738" s="125"/>
      <c r="C738" s="126"/>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row>
    <row r="739" spans="1:27">
      <c r="A739" s="125"/>
      <c r="B739" s="125"/>
      <c r="C739" s="126"/>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row>
    <row r="740" spans="1:27">
      <c r="A740" s="125"/>
      <c r="B740" s="125"/>
      <c r="C740" s="126"/>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row>
    <row r="741" spans="1:27">
      <c r="A741" s="125"/>
      <c r="B741" s="125"/>
      <c r="C741" s="126"/>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row>
    <row r="742" spans="1:27">
      <c r="A742" s="125"/>
      <c r="B742" s="125"/>
      <c r="C742" s="126"/>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row>
    <row r="743" spans="1:27">
      <c r="A743" s="125"/>
      <c r="B743" s="125"/>
      <c r="C743" s="126"/>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c r="AA743" s="122"/>
    </row>
    <row r="744" spans="1:27">
      <c r="A744" s="125"/>
      <c r="B744" s="125"/>
      <c r="C744" s="126"/>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c r="AA744" s="122"/>
    </row>
    <row r="745" spans="1:27">
      <c r="A745" s="125"/>
      <c r="B745" s="125"/>
      <c r="C745" s="126"/>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c r="AA745" s="122"/>
    </row>
    <row r="746" spans="1:27">
      <c r="A746" s="125"/>
      <c r="B746" s="125"/>
      <c r="C746" s="126"/>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c r="AA746" s="122"/>
    </row>
    <row r="747" spans="1:27">
      <c r="A747" s="125"/>
      <c r="B747" s="125"/>
      <c r="C747" s="126"/>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c r="AA747" s="122"/>
    </row>
    <row r="748" spans="1:27">
      <c r="A748" s="125"/>
      <c r="B748" s="125"/>
      <c r="C748" s="126"/>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c r="AA748" s="122"/>
    </row>
    <row r="749" spans="1:27">
      <c r="A749" s="125"/>
      <c r="B749" s="125"/>
      <c r="C749" s="126"/>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c r="AA749" s="122"/>
    </row>
    <row r="750" spans="1:27">
      <c r="A750" s="125"/>
      <c r="B750" s="125"/>
      <c r="C750" s="126"/>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c r="AA750" s="122"/>
    </row>
    <row r="751" spans="1:27">
      <c r="A751" s="125"/>
      <c r="B751" s="125"/>
      <c r="C751" s="126"/>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c r="AA751" s="122"/>
    </row>
    <row r="752" spans="1:27">
      <c r="A752" s="125"/>
      <c r="B752" s="125"/>
      <c r="C752" s="126"/>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c r="AA752" s="122"/>
    </row>
    <row r="753" spans="1:27">
      <c r="A753" s="125"/>
      <c r="B753" s="125"/>
      <c r="C753" s="126"/>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c r="AA753" s="122"/>
    </row>
    <row r="754" spans="1:27">
      <c r="A754" s="125"/>
      <c r="B754" s="125"/>
      <c r="C754" s="126"/>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c r="AA754" s="122"/>
    </row>
    <row r="755" spans="1:27">
      <c r="A755" s="125"/>
      <c r="B755" s="125"/>
      <c r="C755" s="126"/>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c r="AA755" s="122"/>
    </row>
    <row r="756" spans="1:27">
      <c r="A756" s="125"/>
      <c r="B756" s="125"/>
      <c r="C756" s="126"/>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c r="AA756" s="122"/>
    </row>
    <row r="757" spans="1:27">
      <c r="A757" s="125"/>
      <c r="B757" s="125"/>
      <c r="C757" s="126"/>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c r="AA757" s="122"/>
    </row>
    <row r="758" spans="1:27">
      <c r="A758" s="125"/>
      <c r="B758" s="125"/>
      <c r="C758" s="126"/>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c r="AA758" s="122"/>
    </row>
    <row r="759" spans="1:27">
      <c r="A759" s="125"/>
      <c r="B759" s="125"/>
      <c r="C759" s="126"/>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c r="AA759" s="122"/>
    </row>
    <row r="760" spans="1:27">
      <c r="A760" s="125"/>
      <c r="B760" s="125"/>
      <c r="C760" s="126"/>
      <c r="D760" s="122"/>
      <c r="E760" s="122"/>
      <c r="F760" s="122"/>
      <c r="G760" s="122"/>
      <c r="H760" s="122"/>
      <c r="I760" s="122"/>
      <c r="J760" s="122"/>
      <c r="K760" s="122"/>
      <c r="L760" s="122"/>
      <c r="M760" s="122"/>
      <c r="N760" s="122"/>
      <c r="O760" s="122"/>
      <c r="P760" s="122"/>
      <c r="Q760" s="122"/>
      <c r="R760" s="122"/>
      <c r="S760" s="122"/>
      <c r="T760" s="122"/>
      <c r="U760" s="122"/>
      <c r="V760" s="122"/>
      <c r="W760" s="122"/>
      <c r="X760" s="122"/>
      <c r="Y760" s="122"/>
      <c r="Z760" s="122"/>
      <c r="AA760" s="122"/>
    </row>
    <row r="761" spans="1:27">
      <c r="A761" s="125"/>
      <c r="B761" s="125"/>
      <c r="C761" s="126"/>
      <c r="D761" s="122"/>
      <c r="E761" s="122"/>
      <c r="F761" s="122"/>
      <c r="G761" s="122"/>
      <c r="H761" s="122"/>
      <c r="I761" s="122"/>
      <c r="J761" s="122"/>
      <c r="K761" s="122"/>
      <c r="L761" s="122"/>
      <c r="M761" s="122"/>
      <c r="N761" s="122"/>
      <c r="O761" s="122"/>
      <c r="P761" s="122"/>
      <c r="Q761" s="122"/>
      <c r="R761" s="122"/>
      <c r="S761" s="122"/>
      <c r="T761" s="122"/>
      <c r="U761" s="122"/>
      <c r="V761" s="122"/>
      <c r="W761" s="122"/>
      <c r="X761" s="122"/>
      <c r="Y761" s="122"/>
      <c r="Z761" s="122"/>
      <c r="AA761" s="122"/>
    </row>
    <row r="762" spans="1:27">
      <c r="A762" s="125"/>
      <c r="B762" s="125"/>
      <c r="C762" s="126"/>
      <c r="D762" s="122"/>
      <c r="E762" s="122"/>
      <c r="F762" s="122"/>
      <c r="G762" s="122"/>
      <c r="H762" s="122"/>
      <c r="I762" s="122"/>
      <c r="J762" s="122"/>
      <c r="K762" s="122"/>
      <c r="L762" s="122"/>
      <c r="M762" s="122"/>
      <c r="N762" s="122"/>
      <c r="O762" s="122"/>
      <c r="P762" s="122"/>
      <c r="Q762" s="122"/>
      <c r="R762" s="122"/>
      <c r="S762" s="122"/>
      <c r="T762" s="122"/>
      <c r="U762" s="122"/>
      <c r="V762" s="122"/>
      <c r="W762" s="122"/>
      <c r="X762" s="122"/>
      <c r="Y762" s="122"/>
      <c r="Z762" s="122"/>
      <c r="AA762" s="122"/>
    </row>
    <row r="763" spans="1:27">
      <c r="A763" s="125"/>
      <c r="B763" s="125"/>
      <c r="C763" s="126"/>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c r="AA763" s="122"/>
    </row>
    <row r="764" spans="1:27">
      <c r="A764" s="125"/>
      <c r="B764" s="125"/>
      <c r="C764" s="126"/>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c r="AA764" s="122"/>
    </row>
    <row r="765" spans="1:27">
      <c r="A765" s="125"/>
      <c r="B765" s="125"/>
      <c r="C765" s="126"/>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c r="AA765" s="122"/>
    </row>
    <row r="766" spans="1:27">
      <c r="A766" s="125"/>
      <c r="B766" s="125"/>
      <c r="C766" s="126"/>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c r="AA766" s="122"/>
    </row>
    <row r="767" spans="1:27">
      <c r="A767" s="125"/>
      <c r="B767" s="125"/>
      <c r="C767" s="126"/>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c r="AA767" s="122"/>
    </row>
    <row r="768" spans="1:27">
      <c r="A768" s="125"/>
      <c r="B768" s="125"/>
      <c r="C768" s="126"/>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c r="AA768" s="122"/>
    </row>
    <row r="769" spans="1:27">
      <c r="A769" s="125"/>
      <c r="B769" s="125"/>
      <c r="C769" s="126"/>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c r="AA769" s="122"/>
    </row>
    <row r="770" spans="1:27">
      <c r="A770" s="125"/>
      <c r="B770" s="125"/>
      <c r="C770" s="126"/>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c r="AA770" s="122"/>
    </row>
    <row r="771" spans="1:27">
      <c r="A771" s="125"/>
      <c r="B771" s="125"/>
      <c r="C771" s="126"/>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c r="AA771" s="122"/>
    </row>
    <row r="772" spans="1:27">
      <c r="A772" s="125"/>
      <c r="B772" s="125"/>
      <c r="C772" s="126"/>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c r="AA772" s="122"/>
    </row>
    <row r="773" spans="1:27">
      <c r="A773" s="125"/>
      <c r="B773" s="125"/>
      <c r="C773" s="126"/>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c r="AA773" s="122"/>
    </row>
    <row r="774" spans="1:27">
      <c r="A774" s="125"/>
      <c r="B774" s="125"/>
      <c r="C774" s="126"/>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c r="AA774" s="122"/>
    </row>
    <row r="775" spans="1:27">
      <c r="A775" s="125"/>
      <c r="B775" s="125"/>
      <c r="C775" s="126"/>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c r="AA775" s="122"/>
    </row>
    <row r="776" spans="1:27">
      <c r="A776" s="125"/>
      <c r="B776" s="125"/>
      <c r="C776" s="126"/>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c r="AA776" s="122"/>
    </row>
    <row r="777" spans="1:27">
      <c r="A777" s="125"/>
      <c r="B777" s="125"/>
      <c r="C777" s="126"/>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c r="AA777" s="122"/>
    </row>
    <row r="778" spans="1:27">
      <c r="A778" s="125"/>
      <c r="B778" s="125"/>
      <c r="C778" s="126"/>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c r="AA778" s="122"/>
    </row>
    <row r="779" spans="1:27">
      <c r="A779" s="125"/>
      <c r="B779" s="125"/>
      <c r="C779" s="126"/>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c r="AA779" s="122"/>
    </row>
    <row r="780" spans="1:27">
      <c r="A780" s="125"/>
      <c r="B780" s="125"/>
      <c r="C780" s="126"/>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c r="AA780" s="122"/>
    </row>
    <row r="781" spans="1:27">
      <c r="A781" s="125"/>
      <c r="B781" s="125"/>
      <c r="C781" s="126"/>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c r="AA781" s="122"/>
    </row>
    <row r="782" spans="1:27">
      <c r="A782" s="125"/>
      <c r="B782" s="125"/>
      <c r="C782" s="126"/>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c r="AA782" s="122"/>
    </row>
    <row r="783" spans="1:27">
      <c r="A783" s="125"/>
      <c r="B783" s="125"/>
      <c r="C783" s="126"/>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c r="AA783" s="122"/>
    </row>
    <row r="784" spans="1:27">
      <c r="A784" s="125"/>
      <c r="B784" s="125"/>
      <c r="C784" s="126"/>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c r="AA784" s="122"/>
    </row>
    <row r="785" spans="1:27">
      <c r="A785" s="125"/>
      <c r="B785" s="125"/>
      <c r="C785" s="126"/>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c r="AA785" s="122"/>
    </row>
    <row r="786" spans="1:27">
      <c r="A786" s="125"/>
      <c r="B786" s="125"/>
      <c r="C786" s="126"/>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c r="AA786" s="122"/>
    </row>
    <row r="787" spans="1:27">
      <c r="A787" s="125"/>
      <c r="B787" s="125"/>
      <c r="C787" s="126"/>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c r="AA787" s="122"/>
    </row>
    <row r="788" spans="1:27">
      <c r="A788" s="125"/>
      <c r="B788" s="125"/>
      <c r="C788" s="126"/>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c r="AA788" s="122"/>
    </row>
    <row r="789" spans="1:27">
      <c r="A789" s="125"/>
      <c r="B789" s="125"/>
      <c r="C789" s="126"/>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c r="AA789" s="122"/>
    </row>
    <row r="790" spans="1:27">
      <c r="A790" s="125"/>
      <c r="B790" s="125"/>
      <c r="C790" s="126"/>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c r="AA790" s="122"/>
    </row>
    <row r="791" spans="1:27">
      <c r="A791" s="125"/>
      <c r="B791" s="125"/>
      <c r="C791" s="126"/>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c r="AA791" s="122"/>
    </row>
    <row r="792" spans="1:27">
      <c r="A792" s="125"/>
      <c r="B792" s="125"/>
      <c r="C792" s="126"/>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c r="AA792" s="122"/>
    </row>
    <row r="793" spans="1:27">
      <c r="A793" s="125"/>
      <c r="B793" s="125"/>
      <c r="C793" s="126"/>
      <c r="D793" s="122"/>
      <c r="E793" s="122"/>
      <c r="F793" s="122"/>
      <c r="G793" s="122"/>
      <c r="H793" s="122"/>
      <c r="I793" s="122"/>
      <c r="J793" s="122"/>
      <c r="K793" s="122"/>
      <c r="L793" s="122"/>
      <c r="M793" s="122"/>
      <c r="N793" s="122"/>
      <c r="O793" s="122"/>
      <c r="P793" s="122"/>
      <c r="Q793" s="122"/>
      <c r="R793" s="122"/>
      <c r="S793" s="122"/>
      <c r="T793" s="122"/>
      <c r="U793" s="122"/>
      <c r="V793" s="122"/>
      <c r="W793" s="122"/>
      <c r="X793" s="122"/>
      <c r="Y793" s="122"/>
      <c r="Z793" s="122"/>
      <c r="AA793" s="122"/>
    </row>
    <row r="794" spans="1:27">
      <c r="A794" s="125"/>
      <c r="B794" s="125"/>
      <c r="C794" s="126"/>
      <c r="D794" s="122"/>
      <c r="E794" s="122"/>
      <c r="F794" s="122"/>
      <c r="G794" s="122"/>
      <c r="H794" s="122"/>
      <c r="I794" s="122"/>
      <c r="J794" s="122"/>
      <c r="K794" s="122"/>
      <c r="L794" s="122"/>
      <c r="M794" s="122"/>
      <c r="N794" s="122"/>
      <c r="O794" s="122"/>
      <c r="P794" s="122"/>
      <c r="Q794" s="122"/>
      <c r="R794" s="122"/>
      <c r="S794" s="122"/>
      <c r="T794" s="122"/>
      <c r="U794" s="122"/>
      <c r="V794" s="122"/>
      <c r="W794" s="122"/>
      <c r="X794" s="122"/>
      <c r="Y794" s="122"/>
      <c r="Z794" s="122"/>
      <c r="AA794" s="122"/>
    </row>
    <row r="795" spans="1:27">
      <c r="A795" s="125"/>
      <c r="B795" s="125"/>
      <c r="C795" s="126"/>
      <c r="D795" s="122"/>
      <c r="E795" s="122"/>
      <c r="F795" s="122"/>
      <c r="G795" s="122"/>
      <c r="H795" s="122"/>
      <c r="I795" s="122"/>
      <c r="J795" s="122"/>
      <c r="K795" s="122"/>
      <c r="L795" s="122"/>
      <c r="M795" s="122"/>
      <c r="N795" s="122"/>
      <c r="O795" s="122"/>
      <c r="P795" s="122"/>
      <c r="Q795" s="122"/>
      <c r="R795" s="122"/>
      <c r="S795" s="122"/>
      <c r="T795" s="122"/>
      <c r="U795" s="122"/>
      <c r="V795" s="122"/>
      <c r="W795" s="122"/>
      <c r="X795" s="122"/>
      <c r="Y795" s="122"/>
      <c r="Z795" s="122"/>
      <c r="AA795" s="122"/>
    </row>
    <row r="796" spans="1:27">
      <c r="A796" s="125"/>
      <c r="B796" s="125"/>
      <c r="C796" s="126"/>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c r="AA796" s="122"/>
    </row>
    <row r="797" spans="1:27">
      <c r="A797" s="125"/>
      <c r="B797" s="125"/>
      <c r="C797" s="126"/>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c r="AA797" s="122"/>
    </row>
    <row r="798" spans="1:27">
      <c r="A798" s="125"/>
      <c r="B798" s="125"/>
      <c r="C798" s="126"/>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c r="AA798" s="122"/>
    </row>
    <row r="799" spans="1:27">
      <c r="A799" s="125"/>
      <c r="B799" s="125"/>
      <c r="C799" s="126"/>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c r="AA799" s="122"/>
    </row>
    <row r="800" spans="1:27">
      <c r="A800" s="125"/>
      <c r="B800" s="125"/>
      <c r="C800" s="126"/>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c r="AA800" s="122"/>
    </row>
    <row r="801" spans="1:27">
      <c r="A801" s="125"/>
      <c r="B801" s="125"/>
      <c r="C801" s="126"/>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c r="AA801" s="122"/>
    </row>
    <row r="802" spans="1:27">
      <c r="A802" s="125"/>
      <c r="B802" s="125"/>
      <c r="C802" s="126"/>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c r="AA802" s="122"/>
    </row>
    <row r="803" spans="1:27">
      <c r="A803" s="125"/>
      <c r="B803" s="125"/>
      <c r="C803" s="126"/>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c r="AA803" s="122"/>
    </row>
    <row r="804" spans="1:27">
      <c r="A804" s="125"/>
      <c r="B804" s="125"/>
      <c r="C804" s="126"/>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c r="AA804" s="122"/>
    </row>
    <row r="805" spans="1:27">
      <c r="A805" s="125"/>
      <c r="B805" s="125"/>
      <c r="C805" s="126"/>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c r="AA805" s="122"/>
    </row>
    <row r="806" spans="1:27">
      <c r="A806" s="125"/>
      <c r="B806" s="125"/>
      <c r="C806" s="126"/>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c r="AA806" s="122"/>
    </row>
    <row r="807" spans="1:27">
      <c r="A807" s="125"/>
      <c r="B807" s="125"/>
      <c r="C807" s="126"/>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c r="AA807" s="122"/>
    </row>
    <row r="808" spans="1:27">
      <c r="A808" s="125"/>
      <c r="B808" s="125"/>
      <c r="C808" s="126"/>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c r="AA808" s="122"/>
    </row>
    <row r="809" spans="1:27">
      <c r="A809" s="125"/>
      <c r="B809" s="125"/>
      <c r="C809" s="126"/>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c r="AA809" s="122"/>
    </row>
    <row r="810" spans="1:27">
      <c r="A810" s="125"/>
      <c r="B810" s="125"/>
      <c r="C810" s="126"/>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c r="AA810" s="122"/>
    </row>
    <row r="811" spans="1:27">
      <c r="A811" s="125"/>
      <c r="B811" s="125"/>
      <c r="C811" s="126"/>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c r="AA811" s="122"/>
    </row>
    <row r="812" spans="1:27">
      <c r="A812" s="125"/>
      <c r="B812" s="125"/>
      <c r="C812" s="126"/>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c r="AA812" s="122"/>
    </row>
    <row r="813" spans="1:27">
      <c r="A813" s="125"/>
      <c r="B813" s="125"/>
      <c r="C813" s="126"/>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c r="AA813" s="122"/>
    </row>
    <row r="814" spans="1:27">
      <c r="A814" s="125"/>
      <c r="B814" s="125"/>
      <c r="C814" s="126"/>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c r="AA814" s="122"/>
    </row>
    <row r="815" spans="1:27">
      <c r="A815" s="125"/>
      <c r="B815" s="125"/>
      <c r="C815" s="126"/>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c r="AA815" s="122"/>
    </row>
    <row r="816" spans="1:27">
      <c r="A816" s="125"/>
      <c r="B816" s="125"/>
      <c r="C816" s="126"/>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c r="AA816" s="122"/>
    </row>
    <row r="817" spans="1:27">
      <c r="A817" s="125"/>
      <c r="B817" s="125"/>
      <c r="C817" s="126"/>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c r="AA817" s="122"/>
    </row>
    <row r="818" spans="1:27">
      <c r="A818" s="125"/>
      <c r="B818" s="125"/>
      <c r="C818" s="126"/>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c r="AA818" s="122"/>
    </row>
    <row r="819" spans="1:27">
      <c r="A819" s="125"/>
      <c r="B819" s="125"/>
      <c r="C819" s="126"/>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c r="AA819" s="122"/>
    </row>
    <row r="820" spans="1:27">
      <c r="A820" s="125"/>
      <c r="B820" s="125"/>
      <c r="C820" s="126"/>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c r="AA820" s="122"/>
    </row>
    <row r="821" spans="1:27">
      <c r="A821" s="125"/>
      <c r="B821" s="125"/>
      <c r="C821" s="126"/>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c r="AA821" s="122"/>
    </row>
    <row r="822" spans="1:27">
      <c r="A822" s="125"/>
      <c r="B822" s="125"/>
      <c r="C822" s="126"/>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c r="AA822" s="122"/>
    </row>
    <row r="823" spans="1:27">
      <c r="A823" s="125"/>
      <c r="B823" s="125"/>
      <c r="C823" s="126"/>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c r="AA823" s="122"/>
    </row>
    <row r="824" spans="1:27">
      <c r="A824" s="125"/>
      <c r="B824" s="125"/>
      <c r="C824" s="126"/>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row>
    <row r="825" spans="1:27">
      <c r="A825" s="125"/>
      <c r="B825" s="125"/>
      <c r="C825" s="126"/>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c r="AA825" s="122"/>
    </row>
    <row r="826" spans="1:27">
      <c r="A826" s="125"/>
      <c r="B826" s="125"/>
      <c r="C826" s="126"/>
      <c r="D826" s="122"/>
      <c r="E826" s="122"/>
      <c r="F826" s="122"/>
      <c r="G826" s="122"/>
      <c r="H826" s="122"/>
      <c r="I826" s="122"/>
      <c r="J826" s="122"/>
      <c r="K826" s="122"/>
      <c r="L826" s="122"/>
      <c r="M826" s="122"/>
      <c r="N826" s="122"/>
      <c r="O826" s="122"/>
      <c r="P826" s="122"/>
      <c r="Q826" s="122"/>
      <c r="R826" s="122"/>
      <c r="S826" s="122"/>
      <c r="T826" s="122"/>
      <c r="U826" s="122"/>
      <c r="V826" s="122"/>
      <c r="W826" s="122"/>
      <c r="X826" s="122"/>
      <c r="Y826" s="122"/>
      <c r="Z826" s="122"/>
      <c r="AA826" s="122"/>
    </row>
    <row r="827" spans="1:27">
      <c r="A827" s="125"/>
      <c r="B827" s="125"/>
      <c r="C827" s="126"/>
      <c r="D827" s="122"/>
      <c r="E827" s="122"/>
      <c r="F827" s="122"/>
      <c r="G827" s="122"/>
      <c r="H827" s="122"/>
      <c r="I827" s="122"/>
      <c r="J827" s="122"/>
      <c r="K827" s="122"/>
      <c r="L827" s="122"/>
      <c r="M827" s="122"/>
      <c r="N827" s="122"/>
      <c r="O827" s="122"/>
      <c r="P827" s="122"/>
      <c r="Q827" s="122"/>
      <c r="R827" s="122"/>
      <c r="S827" s="122"/>
      <c r="T827" s="122"/>
      <c r="U827" s="122"/>
      <c r="V827" s="122"/>
      <c r="W827" s="122"/>
      <c r="X827" s="122"/>
      <c r="Y827" s="122"/>
      <c r="Z827" s="122"/>
      <c r="AA827" s="122"/>
    </row>
    <row r="828" spans="1:27">
      <c r="A828" s="125"/>
      <c r="B828" s="125"/>
      <c r="C828" s="126"/>
      <c r="D828" s="122"/>
      <c r="E828" s="122"/>
      <c r="F828" s="122"/>
      <c r="G828" s="122"/>
      <c r="H828" s="122"/>
      <c r="I828" s="122"/>
      <c r="J828" s="122"/>
      <c r="K828" s="122"/>
      <c r="L828" s="122"/>
      <c r="M828" s="122"/>
      <c r="N828" s="122"/>
      <c r="O828" s="122"/>
      <c r="P828" s="122"/>
      <c r="Q828" s="122"/>
      <c r="R828" s="122"/>
      <c r="S828" s="122"/>
      <c r="T828" s="122"/>
      <c r="U828" s="122"/>
      <c r="V828" s="122"/>
      <c r="W828" s="122"/>
      <c r="X828" s="122"/>
      <c r="Y828" s="122"/>
      <c r="Z828" s="122"/>
      <c r="AA828" s="122"/>
    </row>
    <row r="829" spans="1:27">
      <c r="A829" s="125"/>
      <c r="B829" s="125"/>
      <c r="C829" s="126"/>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c r="AA829" s="122"/>
    </row>
    <row r="830" spans="1:27">
      <c r="A830" s="125"/>
      <c r="B830" s="125"/>
      <c r="C830" s="126"/>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c r="AA830" s="122"/>
    </row>
    <row r="831" spans="1:27">
      <c r="A831" s="125"/>
      <c r="B831" s="125"/>
      <c r="C831" s="126"/>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c r="AA831" s="122"/>
    </row>
    <row r="832" spans="1:27">
      <c r="A832" s="125"/>
      <c r="B832" s="125"/>
      <c r="C832" s="126"/>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c r="AA832" s="122"/>
    </row>
    <row r="833" spans="1:27">
      <c r="A833" s="125"/>
      <c r="B833" s="125"/>
      <c r="C833" s="126"/>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c r="AA833" s="122"/>
    </row>
    <row r="834" spans="1:27">
      <c r="A834" s="125"/>
      <c r="B834" s="125"/>
      <c r="C834" s="126"/>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c r="AA834" s="122"/>
    </row>
    <row r="835" spans="1:27">
      <c r="A835" s="125"/>
      <c r="B835" s="125"/>
      <c r="C835" s="126"/>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c r="AA835" s="122"/>
    </row>
    <row r="836" spans="1:27">
      <c r="A836" s="125"/>
      <c r="B836" s="125"/>
      <c r="C836" s="126"/>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c r="AA836" s="122"/>
    </row>
    <row r="837" spans="1:27">
      <c r="A837" s="125"/>
      <c r="B837" s="125"/>
      <c r="C837" s="126"/>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c r="AA837" s="122"/>
    </row>
    <row r="838" spans="1:27">
      <c r="A838" s="125"/>
      <c r="B838" s="125"/>
      <c r="C838" s="126"/>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c r="AA838" s="122"/>
    </row>
    <row r="839" spans="1:27">
      <c r="A839" s="125"/>
      <c r="B839" s="125"/>
      <c r="C839" s="126"/>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c r="AA839" s="122"/>
    </row>
    <row r="840" spans="1:27">
      <c r="A840" s="125"/>
      <c r="B840" s="125"/>
      <c r="C840" s="126"/>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c r="AA840" s="122"/>
    </row>
    <row r="841" spans="1:27">
      <c r="A841" s="125"/>
      <c r="B841" s="125"/>
      <c r="C841" s="126"/>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c r="AA841" s="122"/>
    </row>
    <row r="842" spans="1:27">
      <c r="A842" s="125"/>
      <c r="B842" s="125"/>
      <c r="C842" s="126"/>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c r="AA842" s="122"/>
    </row>
    <row r="843" spans="1:27">
      <c r="A843" s="125"/>
      <c r="B843" s="125"/>
      <c r="C843" s="126"/>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c r="AA843" s="122"/>
    </row>
    <row r="844" spans="1:27">
      <c r="A844" s="125"/>
      <c r="B844" s="125"/>
      <c r="C844" s="126"/>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c r="AA844" s="122"/>
    </row>
    <row r="845" spans="1:27">
      <c r="A845" s="125"/>
      <c r="B845" s="125"/>
      <c r="C845" s="126"/>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c r="AA845" s="122"/>
    </row>
    <row r="846" spans="1:27">
      <c r="A846" s="125"/>
      <c r="B846" s="125"/>
      <c r="C846" s="126"/>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c r="AA846" s="122"/>
    </row>
    <row r="847" spans="1:27">
      <c r="A847" s="125"/>
      <c r="B847" s="125"/>
      <c r="C847" s="126"/>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c r="AA847" s="122"/>
    </row>
    <row r="848" spans="1:27">
      <c r="A848" s="125"/>
      <c r="B848" s="125"/>
      <c r="C848" s="126"/>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c r="AA848" s="122"/>
    </row>
    <row r="849" spans="1:27">
      <c r="A849" s="125"/>
      <c r="B849" s="125"/>
      <c r="C849" s="126"/>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c r="AA849" s="122"/>
    </row>
    <row r="850" spans="1:27">
      <c r="A850" s="125"/>
      <c r="B850" s="125"/>
      <c r="C850" s="126"/>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c r="AA850" s="122"/>
    </row>
    <row r="851" spans="1:27">
      <c r="A851" s="125"/>
      <c r="B851" s="125"/>
      <c r="C851" s="126"/>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c r="AA851" s="122"/>
    </row>
    <row r="852" spans="1:27">
      <c r="A852" s="125"/>
      <c r="B852" s="125"/>
      <c r="C852" s="126"/>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c r="AA852" s="122"/>
    </row>
    <row r="853" spans="1:27">
      <c r="A853" s="125"/>
      <c r="B853" s="125"/>
      <c r="C853" s="126"/>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c r="AA853" s="122"/>
    </row>
    <row r="854" spans="1:27">
      <c r="A854" s="125"/>
      <c r="B854" s="125"/>
      <c r="C854" s="126"/>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c r="AA854" s="122"/>
    </row>
    <row r="855" spans="1:27">
      <c r="A855" s="125"/>
      <c r="B855" s="125"/>
      <c r="C855" s="126"/>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c r="AA855" s="122"/>
    </row>
    <row r="856" spans="1:27">
      <c r="A856" s="125"/>
      <c r="B856" s="125"/>
      <c r="C856" s="126"/>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c r="AA856" s="122"/>
    </row>
    <row r="857" spans="1:27">
      <c r="A857" s="125"/>
      <c r="B857" s="125"/>
      <c r="C857" s="126"/>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c r="AA857" s="122"/>
    </row>
    <row r="858" spans="1:27">
      <c r="A858" s="125"/>
      <c r="B858" s="125"/>
      <c r="C858" s="126"/>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c r="AA858" s="122"/>
    </row>
    <row r="859" spans="1:27">
      <c r="A859" s="125"/>
      <c r="B859" s="125"/>
      <c r="C859" s="126"/>
      <c r="D859" s="122"/>
      <c r="E859" s="122"/>
      <c r="F859" s="122"/>
      <c r="G859" s="122"/>
      <c r="H859" s="122"/>
      <c r="I859" s="122"/>
      <c r="J859" s="122"/>
      <c r="K859" s="122"/>
      <c r="L859" s="122"/>
      <c r="M859" s="122"/>
      <c r="N859" s="122"/>
      <c r="O859" s="122"/>
      <c r="P859" s="122"/>
      <c r="Q859" s="122"/>
      <c r="R859" s="122"/>
      <c r="S859" s="122"/>
      <c r="T859" s="122"/>
      <c r="U859" s="122"/>
      <c r="V859" s="122"/>
      <c r="W859" s="122"/>
      <c r="X859" s="122"/>
      <c r="Y859" s="122"/>
      <c r="Z859" s="122"/>
      <c r="AA859" s="122"/>
    </row>
    <row r="860" spans="1:27">
      <c r="A860" s="125"/>
      <c r="B860" s="125"/>
      <c r="C860" s="126"/>
      <c r="D860" s="122"/>
      <c r="E860" s="122"/>
      <c r="F860" s="122"/>
      <c r="G860" s="122"/>
      <c r="H860" s="122"/>
      <c r="I860" s="122"/>
      <c r="J860" s="122"/>
      <c r="K860" s="122"/>
      <c r="L860" s="122"/>
      <c r="M860" s="122"/>
      <c r="N860" s="122"/>
      <c r="O860" s="122"/>
      <c r="P860" s="122"/>
      <c r="Q860" s="122"/>
      <c r="R860" s="122"/>
      <c r="S860" s="122"/>
      <c r="T860" s="122"/>
      <c r="U860" s="122"/>
      <c r="V860" s="122"/>
      <c r="W860" s="122"/>
      <c r="X860" s="122"/>
      <c r="Y860" s="122"/>
      <c r="Z860" s="122"/>
      <c r="AA860" s="122"/>
    </row>
    <row r="861" spans="1:27">
      <c r="A861" s="125"/>
      <c r="B861" s="125"/>
      <c r="C861" s="126"/>
      <c r="D861" s="122"/>
      <c r="E861" s="122"/>
      <c r="F861" s="122"/>
      <c r="G861" s="122"/>
      <c r="H861" s="122"/>
      <c r="I861" s="122"/>
      <c r="J861" s="122"/>
      <c r="K861" s="122"/>
      <c r="L861" s="122"/>
      <c r="M861" s="122"/>
      <c r="N861" s="122"/>
      <c r="O861" s="122"/>
      <c r="P861" s="122"/>
      <c r="Q861" s="122"/>
      <c r="R861" s="122"/>
      <c r="S861" s="122"/>
      <c r="T861" s="122"/>
      <c r="U861" s="122"/>
      <c r="V861" s="122"/>
      <c r="W861" s="122"/>
      <c r="X861" s="122"/>
      <c r="Y861" s="122"/>
      <c r="Z861" s="122"/>
      <c r="AA861" s="122"/>
    </row>
    <row r="862" spans="1:27">
      <c r="A862" s="125"/>
      <c r="B862" s="125"/>
      <c r="C862" s="126"/>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c r="AA862" s="122"/>
    </row>
    <row r="863" spans="1:27">
      <c r="A863" s="125"/>
      <c r="B863" s="125"/>
      <c r="C863" s="126"/>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c r="AA863" s="122"/>
    </row>
    <row r="864" spans="1:27">
      <c r="A864" s="125"/>
      <c r="B864" s="125"/>
      <c r="C864" s="126"/>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c r="AA864" s="122"/>
    </row>
    <row r="865" spans="1:27">
      <c r="A865" s="125"/>
      <c r="B865" s="125"/>
      <c r="C865" s="126"/>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c r="AA865" s="122"/>
    </row>
    <row r="866" spans="1:27">
      <c r="A866" s="125"/>
      <c r="B866" s="125"/>
      <c r="C866" s="126"/>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c r="AA866" s="122"/>
    </row>
    <row r="867" spans="1:27">
      <c r="A867" s="125"/>
      <c r="B867" s="125"/>
      <c r="C867" s="126"/>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c r="AA867" s="122"/>
    </row>
    <row r="868" spans="1:27">
      <c r="A868" s="125"/>
      <c r="B868" s="125"/>
      <c r="C868" s="126"/>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c r="AA868" s="122"/>
    </row>
    <row r="869" spans="1:27">
      <c r="A869" s="125"/>
      <c r="B869" s="125"/>
      <c r="C869" s="126"/>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c r="AA869" s="122"/>
    </row>
    <row r="870" spans="1:27">
      <c r="A870" s="125"/>
      <c r="B870" s="125"/>
      <c r="C870" s="126"/>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c r="AA870" s="122"/>
    </row>
    <row r="871" spans="1:27">
      <c r="A871" s="125"/>
      <c r="B871" s="125"/>
      <c r="C871" s="126"/>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c r="AA871" s="122"/>
    </row>
    <row r="872" spans="1:27">
      <c r="A872" s="125"/>
      <c r="B872" s="125"/>
      <c r="C872" s="126"/>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c r="AA872" s="122"/>
    </row>
    <row r="873" spans="1:27">
      <c r="A873" s="125"/>
      <c r="B873" s="125"/>
      <c r="C873" s="126"/>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c r="AA873" s="122"/>
    </row>
    <row r="874" spans="1:27">
      <c r="A874" s="125"/>
      <c r="B874" s="125"/>
      <c r="C874" s="126"/>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c r="AA874" s="122"/>
    </row>
    <row r="875" spans="1:27">
      <c r="A875" s="125"/>
      <c r="B875" s="125"/>
      <c r="C875" s="126"/>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c r="AA875" s="122"/>
    </row>
    <row r="876" spans="1:27">
      <c r="A876" s="125"/>
      <c r="B876" s="125"/>
      <c r="C876" s="126"/>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c r="AA876" s="122"/>
    </row>
    <row r="877" spans="1:27">
      <c r="A877" s="125"/>
      <c r="B877" s="125"/>
      <c r="C877" s="126"/>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c r="AA877" s="122"/>
    </row>
    <row r="878" spans="1:27">
      <c r="A878" s="125"/>
      <c r="B878" s="125"/>
      <c r="C878" s="126"/>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c r="AA878" s="122"/>
    </row>
    <row r="879" spans="1:27">
      <c r="A879" s="125"/>
      <c r="B879" s="125"/>
      <c r="C879" s="126"/>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c r="AA879" s="122"/>
    </row>
    <row r="880" spans="1:27">
      <c r="A880" s="125"/>
      <c r="B880" s="125"/>
      <c r="C880" s="126"/>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c r="AA880" s="122"/>
    </row>
    <row r="881" spans="1:27">
      <c r="A881" s="125"/>
      <c r="B881" s="125"/>
      <c r="C881" s="126"/>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c r="AA881" s="122"/>
    </row>
    <row r="882" spans="1:27">
      <c r="A882" s="125"/>
      <c r="B882" s="125"/>
      <c r="C882" s="126"/>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c r="AA882" s="122"/>
    </row>
    <row r="883" spans="1:27">
      <c r="A883" s="125"/>
      <c r="B883" s="125"/>
      <c r="C883" s="126"/>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c r="AA883" s="122"/>
    </row>
    <row r="884" spans="1:27">
      <c r="A884" s="125"/>
      <c r="B884" s="125"/>
      <c r="C884" s="126"/>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c r="AA884" s="122"/>
    </row>
    <row r="885" spans="1:27">
      <c r="A885" s="125"/>
      <c r="B885" s="125"/>
      <c r="C885" s="126"/>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c r="AA885" s="122"/>
    </row>
    <row r="886" spans="1:27">
      <c r="A886" s="125"/>
      <c r="B886" s="125"/>
      <c r="C886" s="126"/>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c r="AA886" s="122"/>
    </row>
    <row r="887" spans="1:27">
      <c r="A887" s="125"/>
      <c r="B887" s="125"/>
      <c r="C887" s="126"/>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c r="AA887" s="122"/>
    </row>
    <row r="888" spans="1:27">
      <c r="A888" s="125"/>
      <c r="B888" s="125"/>
      <c r="C888" s="126"/>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c r="AA888" s="122"/>
    </row>
    <row r="889" spans="1:27">
      <c r="A889" s="125"/>
      <c r="B889" s="125"/>
      <c r="C889" s="126"/>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c r="AA889" s="122"/>
    </row>
    <row r="890" spans="1:27">
      <c r="A890" s="125"/>
      <c r="B890" s="125"/>
      <c r="C890" s="126"/>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c r="AA890" s="122"/>
    </row>
    <row r="891" spans="1:27">
      <c r="A891" s="125"/>
      <c r="B891" s="125"/>
      <c r="C891" s="126"/>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c r="AA891" s="122"/>
    </row>
    <row r="892" spans="1:27">
      <c r="A892" s="125"/>
      <c r="B892" s="125"/>
      <c r="C892" s="126"/>
      <c r="D892" s="122"/>
      <c r="E892" s="122"/>
      <c r="F892" s="122"/>
      <c r="G892" s="122"/>
      <c r="H892" s="122"/>
      <c r="I892" s="122"/>
      <c r="J892" s="122"/>
      <c r="K892" s="122"/>
      <c r="L892" s="122"/>
      <c r="M892" s="122"/>
      <c r="N892" s="122"/>
      <c r="O892" s="122"/>
      <c r="P892" s="122"/>
      <c r="Q892" s="122"/>
      <c r="R892" s="122"/>
      <c r="S892" s="122"/>
      <c r="T892" s="122"/>
      <c r="U892" s="122"/>
      <c r="V892" s="122"/>
      <c r="W892" s="122"/>
      <c r="X892" s="122"/>
      <c r="Y892" s="122"/>
      <c r="Z892" s="122"/>
      <c r="AA892" s="122"/>
    </row>
    <row r="893" spans="1:27">
      <c r="A893" s="125"/>
      <c r="B893" s="125"/>
      <c r="C893" s="126"/>
      <c r="D893" s="122"/>
      <c r="E893" s="122"/>
      <c r="F893" s="122"/>
      <c r="G893" s="122"/>
      <c r="H893" s="122"/>
      <c r="I893" s="122"/>
      <c r="J893" s="122"/>
      <c r="K893" s="122"/>
      <c r="L893" s="122"/>
      <c r="M893" s="122"/>
      <c r="N893" s="122"/>
      <c r="O893" s="122"/>
      <c r="P893" s="122"/>
      <c r="Q893" s="122"/>
      <c r="R893" s="122"/>
      <c r="S893" s="122"/>
      <c r="T893" s="122"/>
      <c r="U893" s="122"/>
      <c r="V893" s="122"/>
      <c r="W893" s="122"/>
      <c r="X893" s="122"/>
      <c r="Y893" s="122"/>
      <c r="Z893" s="122"/>
      <c r="AA893" s="122"/>
    </row>
    <row r="894" spans="1:27">
      <c r="A894" s="125"/>
      <c r="B894" s="125"/>
      <c r="C894" s="126"/>
      <c r="D894" s="122"/>
      <c r="E894" s="122"/>
      <c r="F894" s="122"/>
      <c r="G894" s="122"/>
      <c r="H894" s="122"/>
      <c r="I894" s="122"/>
      <c r="J894" s="122"/>
      <c r="K894" s="122"/>
      <c r="L894" s="122"/>
      <c r="M894" s="122"/>
      <c r="N894" s="122"/>
      <c r="O894" s="122"/>
      <c r="P894" s="122"/>
      <c r="Q894" s="122"/>
      <c r="R894" s="122"/>
      <c r="S894" s="122"/>
      <c r="T894" s="122"/>
      <c r="U894" s="122"/>
      <c r="V894" s="122"/>
      <c r="W894" s="122"/>
      <c r="X894" s="122"/>
      <c r="Y894" s="122"/>
      <c r="Z894" s="122"/>
      <c r="AA894" s="122"/>
    </row>
    <row r="895" spans="1:27">
      <c r="A895" s="125"/>
      <c r="B895" s="125"/>
      <c r="C895" s="126"/>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c r="AA895" s="122"/>
    </row>
    <row r="896" spans="1:27">
      <c r="A896" s="125"/>
      <c r="B896" s="125"/>
      <c r="C896" s="126"/>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c r="AA896" s="122"/>
    </row>
    <row r="897" spans="1:27">
      <c r="A897" s="125"/>
      <c r="B897" s="125"/>
      <c r="C897" s="126"/>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c r="AA897" s="122"/>
    </row>
    <row r="898" spans="1:27">
      <c r="A898" s="125"/>
      <c r="B898" s="125"/>
      <c r="C898" s="126"/>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c r="AA898" s="122"/>
    </row>
    <row r="899" spans="1:27">
      <c r="A899" s="125"/>
      <c r="B899" s="125"/>
      <c r="C899" s="126"/>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c r="AA899" s="122"/>
    </row>
    <row r="900" spans="1:27">
      <c r="A900" s="125"/>
      <c r="B900" s="125"/>
      <c r="C900" s="126"/>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c r="AA900" s="122"/>
    </row>
    <row r="901" spans="1:27">
      <c r="A901" s="125"/>
      <c r="B901" s="125"/>
      <c r="C901" s="126"/>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c r="AA901" s="122"/>
    </row>
    <row r="902" spans="1:27">
      <c r="A902" s="125"/>
      <c r="B902" s="125"/>
      <c r="C902" s="126"/>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c r="AA902" s="122"/>
    </row>
    <row r="903" spans="1:27">
      <c r="A903" s="125"/>
      <c r="B903" s="125"/>
      <c r="C903" s="126"/>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c r="AA903" s="122"/>
    </row>
    <row r="904" spans="1:27">
      <c r="A904" s="125"/>
      <c r="B904" s="125"/>
      <c r="C904" s="126"/>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c r="AA904" s="122"/>
    </row>
    <row r="905" spans="1:27">
      <c r="A905" s="125"/>
      <c r="B905" s="125"/>
      <c r="C905" s="126"/>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c r="AA905" s="122"/>
    </row>
    <row r="906" spans="1:27">
      <c r="A906" s="125"/>
      <c r="B906" s="125"/>
      <c r="C906" s="126"/>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c r="AA906" s="122"/>
    </row>
    <row r="907" spans="1:27">
      <c r="A907" s="125"/>
      <c r="B907" s="125"/>
      <c r="C907" s="126"/>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c r="AA907" s="122"/>
    </row>
    <row r="908" spans="1:27">
      <c r="A908" s="125"/>
      <c r="B908" s="125"/>
      <c r="C908" s="126"/>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c r="AA908" s="122"/>
    </row>
    <row r="909" spans="1:27">
      <c r="A909" s="125"/>
      <c r="B909" s="125"/>
      <c r="C909" s="126"/>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c r="AA909" s="122"/>
    </row>
    <row r="910" spans="1:27">
      <c r="A910" s="125"/>
      <c r="B910" s="125"/>
      <c r="C910" s="126"/>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c r="AA910" s="122"/>
    </row>
    <row r="911" spans="1:27">
      <c r="A911" s="125"/>
      <c r="B911" s="125"/>
      <c r="C911" s="126"/>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c r="AA911" s="122"/>
    </row>
    <row r="912" spans="1:27">
      <c r="A912" s="125"/>
      <c r="B912" s="125"/>
      <c r="C912" s="126"/>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c r="AA912" s="122"/>
    </row>
    <row r="913" spans="1:27">
      <c r="A913" s="125"/>
      <c r="B913" s="125"/>
      <c r="C913" s="126"/>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c r="AA913" s="122"/>
    </row>
    <row r="914" spans="1:27">
      <c r="A914" s="125"/>
      <c r="B914" s="125"/>
      <c r="C914" s="126"/>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c r="AA914" s="122"/>
    </row>
    <row r="915" spans="1:27">
      <c r="A915" s="125"/>
      <c r="B915" s="125"/>
      <c r="C915" s="126"/>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c r="AA915" s="122"/>
    </row>
    <row r="916" spans="1:27">
      <c r="A916" s="125"/>
      <c r="B916" s="125"/>
      <c r="C916" s="126"/>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c r="AA916" s="122"/>
    </row>
    <row r="917" spans="1:27">
      <c r="A917" s="125"/>
      <c r="B917" s="125"/>
      <c r="C917" s="126"/>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c r="AA917" s="122"/>
    </row>
    <row r="918" spans="1:27">
      <c r="A918" s="125"/>
      <c r="B918" s="125"/>
      <c r="C918" s="126"/>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c r="AA918" s="122"/>
    </row>
    <row r="919" spans="1:27">
      <c r="A919" s="125"/>
      <c r="B919" s="125"/>
      <c r="C919" s="126"/>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c r="AA919" s="122"/>
    </row>
    <row r="920" spans="1:27">
      <c r="A920" s="125"/>
      <c r="B920" s="125"/>
      <c r="C920" s="126"/>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c r="AA920" s="122"/>
    </row>
    <row r="921" spans="1:27">
      <c r="A921" s="125"/>
      <c r="B921" s="125"/>
      <c r="C921" s="126"/>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c r="AA921" s="122"/>
    </row>
    <row r="922" spans="1:27">
      <c r="A922" s="125"/>
      <c r="B922" s="125"/>
      <c r="C922" s="126"/>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c r="AA922" s="122"/>
    </row>
    <row r="923" spans="1:27">
      <c r="A923" s="125"/>
      <c r="B923" s="125"/>
      <c r="C923" s="126"/>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c r="AA923" s="122"/>
    </row>
    <row r="924" spans="1:27">
      <c r="A924" s="125"/>
      <c r="B924" s="125"/>
      <c r="C924" s="126"/>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c r="AA924" s="122"/>
    </row>
    <row r="925" spans="1:27">
      <c r="A925" s="125"/>
      <c r="B925" s="125"/>
      <c r="C925" s="126"/>
      <c r="D925" s="122"/>
      <c r="E925" s="122"/>
      <c r="F925" s="122"/>
      <c r="G925" s="122"/>
      <c r="H925" s="122"/>
      <c r="I925" s="122"/>
      <c r="J925" s="122"/>
      <c r="K925" s="122"/>
      <c r="L925" s="122"/>
      <c r="M925" s="122"/>
      <c r="N925" s="122"/>
      <c r="O925" s="122"/>
      <c r="P925" s="122"/>
      <c r="Q925" s="122"/>
      <c r="R925" s="122"/>
      <c r="S925" s="122"/>
      <c r="T925" s="122"/>
      <c r="U925" s="122"/>
      <c r="V925" s="122"/>
      <c r="W925" s="122"/>
      <c r="X925" s="122"/>
      <c r="Y925" s="122"/>
      <c r="Z925" s="122"/>
      <c r="AA925" s="122"/>
    </row>
    <row r="926" spans="1:27">
      <c r="A926" s="125"/>
      <c r="B926" s="125"/>
      <c r="C926" s="126"/>
      <c r="D926" s="122"/>
      <c r="E926" s="122"/>
      <c r="F926" s="122"/>
      <c r="G926" s="122"/>
      <c r="H926" s="122"/>
      <c r="I926" s="122"/>
      <c r="J926" s="122"/>
      <c r="K926" s="122"/>
      <c r="L926" s="122"/>
      <c r="M926" s="122"/>
      <c r="N926" s="122"/>
      <c r="O926" s="122"/>
      <c r="P926" s="122"/>
      <c r="Q926" s="122"/>
      <c r="R926" s="122"/>
      <c r="S926" s="122"/>
      <c r="T926" s="122"/>
      <c r="U926" s="122"/>
      <c r="V926" s="122"/>
      <c r="W926" s="122"/>
      <c r="X926" s="122"/>
      <c r="Y926" s="122"/>
      <c r="Z926" s="122"/>
      <c r="AA926" s="122"/>
    </row>
    <row r="927" spans="1:27">
      <c r="A927" s="125"/>
      <c r="B927" s="125"/>
      <c r="C927" s="126"/>
      <c r="D927" s="122"/>
      <c r="E927" s="122"/>
      <c r="F927" s="122"/>
      <c r="G927" s="122"/>
      <c r="H927" s="122"/>
      <c r="I927" s="122"/>
      <c r="J927" s="122"/>
      <c r="K927" s="122"/>
      <c r="L927" s="122"/>
      <c r="M927" s="122"/>
      <c r="N927" s="122"/>
      <c r="O927" s="122"/>
      <c r="P927" s="122"/>
      <c r="Q927" s="122"/>
      <c r="R927" s="122"/>
      <c r="S927" s="122"/>
      <c r="T927" s="122"/>
      <c r="U927" s="122"/>
      <c r="V927" s="122"/>
      <c r="W927" s="122"/>
      <c r="X927" s="122"/>
      <c r="Y927" s="122"/>
      <c r="Z927" s="122"/>
      <c r="AA927" s="122"/>
    </row>
    <row r="928" spans="1:27">
      <c r="A928" s="125"/>
      <c r="B928" s="125"/>
      <c r="C928" s="126"/>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c r="AA928" s="122"/>
    </row>
    <row r="929" spans="1:27">
      <c r="A929" s="125"/>
      <c r="B929" s="125"/>
      <c r="C929" s="126"/>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c r="AA929" s="122"/>
    </row>
    <row r="930" spans="1:27">
      <c r="A930" s="125"/>
      <c r="B930" s="125"/>
      <c r="C930" s="126"/>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c r="AA930" s="122"/>
    </row>
    <row r="931" spans="1:27">
      <c r="A931" s="125"/>
      <c r="B931" s="125"/>
      <c r="C931" s="126"/>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c r="AA931" s="122"/>
    </row>
    <row r="932" spans="1:27">
      <c r="A932" s="125"/>
      <c r="B932" s="125"/>
      <c r="C932" s="126"/>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c r="AA932" s="122"/>
    </row>
    <row r="933" spans="1:27">
      <c r="A933" s="125"/>
      <c r="B933" s="125"/>
      <c r="C933" s="126"/>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c r="AA933" s="122"/>
    </row>
    <row r="934" spans="1:27">
      <c r="A934" s="125"/>
      <c r="B934" s="125"/>
      <c r="C934" s="126"/>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c r="AA934" s="122"/>
    </row>
    <row r="935" spans="1:27">
      <c r="A935" s="125"/>
      <c r="B935" s="125"/>
      <c r="C935" s="126"/>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c r="AA935" s="122"/>
    </row>
    <row r="936" spans="1:27">
      <c r="A936" s="125"/>
      <c r="B936" s="125"/>
      <c r="C936" s="126"/>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c r="AA936" s="122"/>
    </row>
    <row r="937" spans="1:27">
      <c r="A937" s="125"/>
      <c r="B937" s="125"/>
      <c r="C937" s="126"/>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c r="AA937" s="122"/>
    </row>
    <row r="938" spans="1:27">
      <c r="A938" s="125"/>
      <c r="B938" s="125"/>
      <c r="C938" s="126"/>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c r="AA938" s="122"/>
    </row>
    <row r="939" spans="1:27">
      <c r="A939" s="125"/>
      <c r="B939" s="125"/>
      <c r="C939" s="126"/>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c r="AA939" s="122"/>
    </row>
    <row r="940" spans="1:27">
      <c r="A940" s="125"/>
      <c r="B940" s="125"/>
      <c r="C940" s="126"/>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c r="AA940" s="122"/>
    </row>
    <row r="941" spans="1:27">
      <c r="A941" s="125"/>
      <c r="B941" s="125"/>
      <c r="C941" s="126"/>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c r="AA941" s="122"/>
    </row>
    <row r="942" spans="1:27">
      <c r="A942" s="125"/>
      <c r="B942" s="125"/>
      <c r="C942" s="126"/>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c r="AA942" s="122"/>
    </row>
    <row r="943" spans="1:27">
      <c r="A943" s="125"/>
      <c r="B943" s="125"/>
      <c r="C943" s="126"/>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c r="AA943" s="122"/>
    </row>
    <row r="944" spans="1:27">
      <c r="A944" s="125"/>
      <c r="B944" s="125"/>
      <c r="C944" s="126"/>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c r="AA944" s="122"/>
    </row>
    <row r="945" spans="1:27">
      <c r="A945" s="125"/>
      <c r="B945" s="125"/>
      <c r="C945" s="126"/>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c r="AA945" s="122"/>
    </row>
    <row r="946" spans="1:27">
      <c r="A946" s="125"/>
      <c r="B946" s="125"/>
      <c r="C946" s="126"/>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c r="AA946" s="122"/>
    </row>
    <row r="947" spans="1:27">
      <c r="A947" s="125"/>
      <c r="B947" s="125"/>
      <c r="C947" s="126"/>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c r="AA947" s="122"/>
    </row>
    <row r="948" spans="1:27">
      <c r="A948" s="125"/>
      <c r="B948" s="125"/>
      <c r="C948" s="126"/>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c r="AA948" s="122"/>
    </row>
    <row r="949" spans="1:27">
      <c r="A949" s="125"/>
      <c r="B949" s="125"/>
      <c r="C949" s="126"/>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c r="AA949" s="122"/>
    </row>
    <row r="950" spans="1:27">
      <c r="A950" s="125"/>
      <c r="B950" s="125"/>
      <c r="C950" s="126"/>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c r="AA950" s="122"/>
    </row>
    <row r="951" spans="1:27">
      <c r="A951" s="125"/>
      <c r="B951" s="125"/>
      <c r="C951" s="126"/>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c r="AA951" s="122"/>
    </row>
    <row r="952" spans="1:27">
      <c r="A952" s="125"/>
      <c r="B952" s="125"/>
      <c r="C952" s="126"/>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c r="AA952" s="122"/>
    </row>
    <row r="953" spans="1:27">
      <c r="A953" s="125"/>
      <c r="B953" s="125"/>
      <c r="C953" s="126"/>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c r="AA953" s="122"/>
    </row>
    <row r="954" spans="1:27">
      <c r="A954" s="125"/>
      <c r="B954" s="125"/>
      <c r="C954" s="126"/>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c r="AA954" s="122"/>
    </row>
    <row r="955" spans="1:27">
      <c r="A955" s="125"/>
      <c r="B955" s="125"/>
      <c r="C955" s="126"/>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c r="AA955" s="122"/>
    </row>
    <row r="956" spans="1:27">
      <c r="A956" s="125"/>
      <c r="B956" s="125"/>
      <c r="C956" s="126"/>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c r="AA956" s="122"/>
    </row>
    <row r="957" spans="1:27">
      <c r="A957" s="125"/>
      <c r="B957" s="125"/>
      <c r="C957" s="126"/>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c r="AA957" s="122"/>
    </row>
    <row r="958" spans="1:27">
      <c r="A958" s="125"/>
      <c r="B958" s="125"/>
      <c r="C958" s="126"/>
      <c r="D958" s="122"/>
      <c r="E958" s="122"/>
      <c r="F958" s="122"/>
      <c r="G958" s="122"/>
      <c r="H958" s="122"/>
      <c r="I958" s="122"/>
      <c r="J958" s="122"/>
      <c r="K958" s="122"/>
      <c r="L958" s="122"/>
      <c r="M958" s="122"/>
      <c r="N958" s="122"/>
      <c r="O958" s="122"/>
      <c r="P958" s="122"/>
      <c r="Q958" s="122"/>
      <c r="R958" s="122"/>
      <c r="S958" s="122"/>
      <c r="T958" s="122"/>
      <c r="U958" s="122"/>
      <c r="V958" s="122"/>
      <c r="W958" s="122"/>
      <c r="X958" s="122"/>
      <c r="Y958" s="122"/>
      <c r="Z958" s="122"/>
      <c r="AA958" s="122"/>
    </row>
    <row r="959" spans="1:27">
      <c r="A959" s="125"/>
      <c r="B959" s="125"/>
      <c r="C959" s="126"/>
      <c r="D959" s="122"/>
      <c r="E959" s="122"/>
      <c r="F959" s="122"/>
      <c r="G959" s="122"/>
      <c r="H959" s="122"/>
      <c r="I959" s="122"/>
      <c r="J959" s="122"/>
      <c r="K959" s="122"/>
      <c r="L959" s="122"/>
      <c r="M959" s="122"/>
      <c r="N959" s="122"/>
      <c r="O959" s="122"/>
      <c r="P959" s="122"/>
      <c r="Q959" s="122"/>
      <c r="R959" s="122"/>
      <c r="S959" s="122"/>
      <c r="T959" s="122"/>
      <c r="U959" s="122"/>
      <c r="V959" s="122"/>
      <c r="W959" s="122"/>
      <c r="X959" s="122"/>
      <c r="Y959" s="122"/>
      <c r="Z959" s="122"/>
      <c r="AA959" s="122"/>
    </row>
    <row r="960" spans="1:27">
      <c r="A960" s="125"/>
      <c r="B960" s="125"/>
      <c r="C960" s="126"/>
      <c r="D960" s="122"/>
      <c r="E960" s="122"/>
      <c r="F960" s="122"/>
      <c r="G960" s="122"/>
      <c r="H960" s="122"/>
      <c r="I960" s="122"/>
      <c r="J960" s="122"/>
      <c r="K960" s="122"/>
      <c r="L960" s="122"/>
      <c r="M960" s="122"/>
      <c r="N960" s="122"/>
      <c r="O960" s="122"/>
      <c r="P960" s="122"/>
      <c r="Q960" s="122"/>
      <c r="R960" s="122"/>
      <c r="S960" s="122"/>
      <c r="T960" s="122"/>
      <c r="U960" s="122"/>
      <c r="V960" s="122"/>
      <c r="W960" s="122"/>
      <c r="X960" s="122"/>
      <c r="Y960" s="122"/>
      <c r="Z960" s="122"/>
      <c r="AA960" s="122"/>
    </row>
    <row r="961" spans="1:27">
      <c r="A961" s="125"/>
      <c r="B961" s="125"/>
      <c r="C961" s="126"/>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c r="AA961" s="122"/>
    </row>
    <row r="962" spans="1:27">
      <c r="A962" s="125"/>
      <c r="B962" s="125"/>
      <c r="C962" s="126"/>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c r="AA962" s="122"/>
    </row>
    <row r="963" spans="1:27">
      <c r="A963" s="125"/>
      <c r="B963" s="125"/>
      <c r="C963" s="126"/>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c r="AA963" s="122"/>
    </row>
    <row r="964" spans="1:27">
      <c r="A964" s="125"/>
      <c r="B964" s="125"/>
      <c r="C964" s="126"/>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c r="AA964" s="122"/>
    </row>
    <row r="965" spans="1:27">
      <c r="A965" s="125"/>
      <c r="B965" s="125"/>
      <c r="C965" s="126"/>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c r="AA965" s="122"/>
    </row>
    <row r="966" spans="1:27">
      <c r="A966" s="125"/>
      <c r="B966" s="125"/>
      <c r="C966" s="126"/>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c r="AA966" s="122"/>
    </row>
    <row r="967" spans="1:27">
      <c r="A967" s="125"/>
      <c r="B967" s="125"/>
      <c r="C967" s="126"/>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c r="AA967" s="122"/>
    </row>
    <row r="968" spans="1:27">
      <c r="A968" s="125"/>
      <c r="B968" s="125"/>
      <c r="C968" s="126"/>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c r="AA968" s="122"/>
    </row>
    <row r="969" spans="1:27">
      <c r="A969" s="125"/>
      <c r="B969" s="125"/>
      <c r="C969" s="126"/>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c r="AA969" s="122"/>
    </row>
    <row r="970" spans="1:27">
      <c r="A970" s="125"/>
      <c r="B970" s="125"/>
      <c r="C970" s="126"/>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c r="AA970" s="122"/>
    </row>
    <row r="971" spans="1:27">
      <c r="A971" s="125"/>
      <c r="B971" s="125"/>
      <c r="C971" s="126"/>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c r="AA971" s="122"/>
    </row>
    <row r="972" spans="1:27">
      <c r="A972" s="125"/>
      <c r="B972" s="125"/>
      <c r="C972" s="126"/>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c r="AA972" s="122"/>
    </row>
    <row r="973" spans="1:27">
      <c r="A973" s="125"/>
      <c r="B973" s="125"/>
      <c r="C973" s="126"/>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c r="AA973" s="122"/>
    </row>
    <row r="974" spans="1:27">
      <c r="A974" s="125"/>
      <c r="B974" s="125"/>
      <c r="C974" s="126"/>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c r="AA974" s="122"/>
    </row>
    <row r="975" spans="1:27">
      <c r="A975" s="125"/>
      <c r="B975" s="125"/>
      <c r="C975" s="126"/>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c r="AA975" s="122"/>
    </row>
    <row r="976" spans="1:27">
      <c r="A976" s="125"/>
      <c r="B976" s="125"/>
      <c r="C976" s="126"/>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c r="AA976" s="122"/>
    </row>
    <row r="977" spans="1:27">
      <c r="A977" s="125"/>
      <c r="B977" s="125"/>
      <c r="C977" s="126"/>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c r="AA977" s="122"/>
    </row>
    <row r="978" spans="1:27">
      <c r="A978" s="125"/>
      <c r="B978" s="125"/>
      <c r="C978" s="126"/>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c r="AA978" s="122"/>
    </row>
    <row r="979" spans="1:27">
      <c r="A979" s="125"/>
      <c r="B979" s="125"/>
      <c r="C979" s="126"/>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c r="AA979" s="122"/>
    </row>
    <row r="980" spans="1:27">
      <c r="A980" s="125"/>
      <c r="B980" s="125"/>
      <c r="C980" s="126"/>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c r="AA980" s="122"/>
    </row>
  </sheetData>
  <hyperlinks>
    <hyperlink ref="B17" r:id="rId1" xr:uid="{00000000-0004-0000-0400-000000000000}"/>
    <hyperlink ref="B20" r:id="rId2" xr:uid="{00000000-0004-0000-0400-000001000000}"/>
    <hyperlink ref="B21" r:id="rId3" location="/frontcover" xr:uid="{00000000-0004-0000-0400-000002000000}"/>
    <hyperlink ref="B22" r:id="rId4" xr:uid="{00000000-0004-0000-0400-000003000000}"/>
    <hyperlink ref="B23" r:id="rId5" xr:uid="{00000000-0004-0000-0400-000004000000}"/>
    <hyperlink ref="B24" r:id="rId6" xr:uid="{00000000-0004-0000-0400-000005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How to</vt:lpstr>
      <vt:lpstr>Framework</vt:lpstr>
      <vt:lpstr>Summary of Results</vt:lpstr>
      <vt:lpstr>Resources</vt:lpstr>
      <vt:lpstr>adtl Resources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jennifer duong</cp:lastModifiedBy>
  <dcterms:modified xsi:type="dcterms:W3CDTF">2020-09-09T17:44:32Z</dcterms:modified>
</cp:coreProperties>
</file>