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24"/>
  <workbookPr codeName="ThisWorkbook" autoCompressPictures="0"/>
  <mc:AlternateContent xmlns:mc="http://schemas.openxmlformats.org/markup-compatibility/2006">
    <mc:Choice Requires="x15">
      <x15ac:absPath xmlns:x15ac="http://schemas.microsoft.com/office/spreadsheetml/2010/11/ac" url="C:\Users\kristin.helz\Desktop\"/>
    </mc:Choice>
  </mc:AlternateContent>
  <xr:revisionPtr revIDLastSave="0" documentId="8_{68978612-D865-41EA-A8B7-CEF790506C18}" xr6:coauthVersionLast="48" xr6:coauthVersionMax="48" xr10:uidLastSave="{00000000-0000-0000-0000-000000000000}"/>
  <bookViews>
    <workbookView xWindow="-120" yWindow="-120" windowWidth="20730" windowHeight="11160" firstSheet="1" activeTab="1" xr2:uid="{00000000-000D-0000-FFFF-FFFF00000000}"/>
  </bookViews>
  <sheets>
    <sheet name="Holidays" sheetId="5" r:id="rId1"/>
    <sheet name="GanttChart" sheetId="9" r:id="rId2"/>
    <sheet name="Help" sheetId="6" r:id="rId3"/>
    <sheet name="TermsOfUse" sheetId="11" r:id="rId4"/>
  </sheets>
  <definedNames>
    <definedName name="_xlnm._FilterDatabase" localSheetId="1" hidden="1">GanttChart!$A$8:$BY$59</definedName>
    <definedName name="dateformat">Help!$C$68</definedName>
    <definedName name="enddate_highlight">Help!$D$149</definedName>
    <definedName name="enddate_highlight_days">Help!$D$152</definedName>
    <definedName name="holidays">Holidays!$A$8:$A$273</definedName>
    <definedName name="lead_color">Help!$D$183:$D$190</definedName>
    <definedName name="lead_names">Help!$C$183:$C$190</definedName>
    <definedName name="_xlnm.Print_Area" localSheetId="1">GanttChart!$B$1:$BW$57</definedName>
    <definedName name="_xlnm.Print_Titles" localSheetId="1">GanttChart!$5:$8</definedName>
    <definedName name="startday">Help!$E$157</definedName>
    <definedName name="urgency_days">Help!$D$171:$D$173</definedName>
    <definedName name="valuevx">42.314159</definedName>
    <definedName name="weekend">Help!$C$49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0" i="9" l="1"/>
  <c r="O11" i="9"/>
  <c r="O12" i="9"/>
  <c r="P12" i="9" s="1"/>
  <c r="R12" i="9" s="1"/>
  <c r="O13" i="9"/>
  <c r="I14" i="9"/>
  <c r="O14" i="9"/>
  <c r="O15" i="9"/>
  <c r="O16" i="9"/>
  <c r="P16" i="9" s="1"/>
  <c r="R16" i="9" s="1"/>
  <c r="O17" i="9"/>
  <c r="O20" i="9"/>
  <c r="O21" i="9"/>
  <c r="O22" i="9"/>
  <c r="O23" i="9"/>
  <c r="O24" i="9"/>
  <c r="P24" i="9" s="1"/>
  <c r="O25" i="9"/>
  <c r="P25" i="9" s="1"/>
  <c r="R25" i="9" s="1"/>
  <c r="O26" i="9"/>
  <c r="O27" i="9"/>
  <c r="O28" i="9"/>
  <c r="P28" i="9" s="1"/>
  <c r="O29" i="9"/>
  <c r="P29" i="9" s="1"/>
  <c r="O30" i="9"/>
  <c r="P30" i="9" s="1"/>
  <c r="O31" i="9"/>
  <c r="P31" i="9" s="1"/>
  <c r="Q31" i="9" s="1"/>
  <c r="O32" i="9"/>
  <c r="P32" i="9" s="1"/>
  <c r="O33" i="9"/>
  <c r="O34" i="9"/>
  <c r="P34" i="9" s="1"/>
  <c r="Q34" i="9" s="1"/>
  <c r="O35" i="9"/>
  <c r="O36" i="9"/>
  <c r="P36" i="9" s="1"/>
  <c r="R36" i="9" s="1"/>
  <c r="O37" i="9"/>
  <c r="P37" i="9" s="1"/>
  <c r="R37" i="9" s="1"/>
  <c r="O38" i="9"/>
  <c r="P38" i="9" s="1"/>
  <c r="O39" i="9"/>
  <c r="P39" i="9" s="1"/>
  <c r="R39" i="9" s="1"/>
  <c r="O40" i="9"/>
  <c r="O41" i="9"/>
  <c r="P41" i="9" s="1"/>
  <c r="R41" i="9" s="1"/>
  <c r="O42" i="9"/>
  <c r="O43" i="9"/>
  <c r="O44" i="9"/>
  <c r="O45" i="9"/>
  <c r="P45" i="9" s="1"/>
  <c r="R45" i="9" s="1"/>
  <c r="O46" i="9"/>
  <c r="P46" i="9" s="1"/>
  <c r="O47" i="9"/>
  <c r="P47" i="9" s="1"/>
  <c r="O48" i="9"/>
  <c r="P48" i="9" s="1"/>
  <c r="R48" i="9" s="1"/>
  <c r="O49" i="9"/>
  <c r="P49" i="9" s="1"/>
  <c r="O50" i="9"/>
  <c r="P50" i="9" s="1"/>
  <c r="O51" i="9"/>
  <c r="O52" i="9"/>
  <c r="O53" i="9"/>
  <c r="P53" i="9" s="1"/>
  <c r="O54" i="9"/>
  <c r="P54" i="9" s="1"/>
  <c r="O55" i="9"/>
  <c r="P55" i="9" s="1"/>
  <c r="R55" i="9" s="1"/>
  <c r="O56" i="9"/>
  <c r="P56" i="9" s="1"/>
  <c r="O59" i="9"/>
  <c r="P59" i="9"/>
  <c r="P58" i="9"/>
  <c r="B58" i="9"/>
  <c r="B59" i="9"/>
  <c r="B53" i="9"/>
  <c r="B54" i="9"/>
  <c r="B55" i="9"/>
  <c r="B56" i="9"/>
  <c r="B9" i="9"/>
  <c r="B10" i="9" s="1"/>
  <c r="B11" i="9" s="1"/>
  <c r="B12" i="9" s="1"/>
  <c r="B13" i="9" s="1"/>
  <c r="B14" i="9" s="1"/>
  <c r="B15" i="9" s="1"/>
  <c r="B16" i="9" s="1"/>
  <c r="O5" i="9"/>
  <c r="P43" i="9"/>
  <c r="Q43" i="9" s="1"/>
  <c r="J14" i="9"/>
  <c r="P17" i="9"/>
  <c r="Q17" i="9" s="1"/>
  <c r="R17" i="9"/>
  <c r="P35" i="9"/>
  <c r="Q35" i="9" s="1"/>
  <c r="P33" i="9"/>
  <c r="R33" i="9" s="1"/>
  <c r="P51" i="9"/>
  <c r="Q51" i="9" s="1"/>
  <c r="P27" i="9"/>
  <c r="Q27" i="9" s="1"/>
  <c r="P11" i="9"/>
  <c r="Q11" i="9" s="1"/>
  <c r="P23" i="9"/>
  <c r="Q23" i="9" s="1"/>
  <c r="P15" i="9"/>
  <c r="P20" i="9"/>
  <c r="P21" i="9"/>
  <c r="P22" i="9"/>
  <c r="P9" i="9"/>
  <c r="Q20" i="9"/>
  <c r="R9" i="9"/>
  <c r="R22" i="9"/>
  <c r="Q9" i="9"/>
  <c r="R21" i="9"/>
  <c r="N59" i="9"/>
  <c r="P10" i="9"/>
  <c r="Q10" i="9" s="1"/>
  <c r="E157" i="6"/>
  <c r="T4" i="9"/>
  <c r="T59" i="9" s="1"/>
  <c r="T7" i="9"/>
  <c r="Q16" i="9"/>
  <c r="Q18" i="9"/>
  <c r="P14" i="9"/>
  <c r="Q14" i="9" s="1"/>
  <c r="R19" i="9"/>
  <c r="O58" i="9"/>
  <c r="R47" i="9" l="1"/>
  <c r="Q47" i="9"/>
  <c r="R35" i="9"/>
  <c r="T8" i="9"/>
  <c r="Q22" i="9"/>
  <c r="Q15" i="9"/>
  <c r="R10" i="9"/>
  <c r="P40" i="9"/>
  <c r="R40" i="9" s="1"/>
  <c r="Q39" i="9"/>
  <c r="Q45" i="9"/>
  <c r="Q25" i="9"/>
  <c r="Q21" i="9"/>
  <c r="R15" i="9"/>
  <c r="R11" i="9"/>
  <c r="R43" i="9"/>
  <c r="R20" i="9"/>
  <c r="Q49" i="9"/>
  <c r="R49" i="9"/>
  <c r="Q29" i="9"/>
  <c r="R29" i="9"/>
  <c r="Q53" i="9"/>
  <c r="R53" i="9"/>
  <c r="R28" i="9"/>
  <c r="Q28" i="9"/>
  <c r="U4" i="9"/>
  <c r="Q50" i="9"/>
  <c r="Q46" i="9"/>
  <c r="R27" i="9"/>
  <c r="Q12" i="9"/>
  <c r="P42" i="9"/>
  <c r="R42" i="9" s="1"/>
  <c r="Q24" i="9"/>
  <c r="P52" i="9"/>
  <c r="R52" i="9" s="1"/>
  <c r="R24" i="9"/>
  <c r="P44" i="9"/>
  <c r="Q44" i="9" s="1"/>
  <c r="R56" i="9"/>
  <c r="Q56" i="9"/>
  <c r="Q32" i="9"/>
  <c r="R32" i="9"/>
  <c r="Q36" i="9"/>
  <c r="Q30" i="9"/>
  <c r="R23" i="9"/>
  <c r="P26" i="9"/>
  <c r="R26" i="9" s="1"/>
  <c r="R54" i="9"/>
  <c r="Q55" i="9"/>
  <c r="Q48" i="9"/>
  <c r="Q54" i="9"/>
  <c r="R51" i="9"/>
  <c r="R34" i="9"/>
  <c r="Q41" i="9"/>
  <c r="R14" i="9"/>
  <c r="R31" i="9"/>
  <c r="R30" i="9"/>
  <c r="R46" i="9"/>
  <c r="R38" i="9"/>
  <c r="R50" i="9"/>
  <c r="P13" i="9"/>
  <c r="Q13" i="9" s="1"/>
  <c r="Q37" i="9"/>
  <c r="Q38" i="9"/>
  <c r="Q33" i="9"/>
  <c r="F19" i="9"/>
  <c r="F18" i="9"/>
  <c r="B17" i="9"/>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T58" i="9" l="1"/>
  <c r="U59" i="9"/>
  <c r="U7" i="9"/>
  <c r="Q40" i="9"/>
  <c r="Q52" i="9"/>
  <c r="R44" i="9"/>
  <c r="Q42" i="9"/>
  <c r="U8" i="9"/>
  <c r="V4" i="9"/>
  <c r="R13" i="9"/>
  <c r="O18" i="9"/>
  <c r="P18" i="9" s="1"/>
  <c r="O19" i="9"/>
  <c r="P19" i="9" s="1"/>
  <c r="Q19" i="9" s="1"/>
  <c r="Q26" i="9"/>
  <c r="C5" i="9" l="1"/>
  <c r="V59" i="9"/>
  <c r="V7" i="9"/>
  <c r="W4" i="9"/>
  <c r="U58" i="9"/>
  <c r="V8" i="9"/>
  <c r="R18" i="9"/>
  <c r="W7" i="9" l="1"/>
  <c r="W59" i="9"/>
  <c r="X4" i="9"/>
  <c r="W8" i="9"/>
  <c r="V58" i="9"/>
  <c r="X7" i="9" l="1"/>
  <c r="X59" i="9"/>
  <c r="Y4" i="9"/>
  <c r="X8" i="9"/>
  <c r="W58" i="9"/>
  <c r="Y59" i="9" l="1"/>
  <c r="Y7" i="9"/>
  <c r="X58" i="9"/>
  <c r="Y8" i="9"/>
  <c r="Z4" i="9"/>
  <c r="T6" i="9" l="1"/>
  <c r="T5" i="9"/>
  <c r="Z59" i="9"/>
  <c r="Z7" i="9"/>
  <c r="AA4" i="9"/>
  <c r="Y58" i="9"/>
  <c r="Z8" i="9"/>
  <c r="AA59" i="9" l="1"/>
  <c r="AA7" i="9"/>
  <c r="AB4" i="9"/>
  <c r="Z58" i="9"/>
  <c r="AA8" i="9"/>
  <c r="AB7" i="9" l="1"/>
  <c r="AB59" i="9"/>
  <c r="AC4" i="9"/>
  <c r="AA58" i="9"/>
  <c r="AB8" i="9"/>
  <c r="AC59" i="9" l="1"/>
  <c r="AC7" i="9"/>
  <c r="AD4" i="9"/>
  <c r="AC8" i="9"/>
  <c r="AB58" i="9"/>
  <c r="AD59" i="9" l="1"/>
  <c r="AD7" i="9"/>
  <c r="AD8" i="9"/>
  <c r="AE4" i="9"/>
  <c r="AC58" i="9"/>
  <c r="AE59" i="9" l="1"/>
  <c r="AE7" i="9"/>
  <c r="AD58" i="9"/>
  <c r="AF4" i="9"/>
  <c r="AE8" i="9"/>
  <c r="AF7" i="9" l="1"/>
  <c r="AF59" i="9"/>
  <c r="AG4" i="9"/>
  <c r="AF8" i="9"/>
  <c r="AE58" i="9"/>
  <c r="AA6" i="9" l="1"/>
  <c r="AA5" i="9"/>
  <c r="AG59" i="9"/>
  <c r="AG7" i="9"/>
  <c r="AF58" i="9"/>
  <c r="AG8" i="9"/>
  <c r="AH4" i="9"/>
  <c r="AH59" i="9" l="1"/>
  <c r="AH7" i="9"/>
  <c r="AI4" i="9"/>
  <c r="AH8" i="9"/>
  <c r="AG58" i="9"/>
  <c r="AI59" i="9" l="1"/>
  <c r="AI7" i="9"/>
  <c r="AI8" i="9"/>
  <c r="AJ4" i="9"/>
  <c r="AH58" i="9"/>
  <c r="AJ7" i="9" l="1"/>
  <c r="AJ59" i="9"/>
  <c r="AJ8" i="9"/>
  <c r="AI58" i="9"/>
  <c r="AK4" i="9"/>
  <c r="AK59" i="9" l="1"/>
  <c r="AK7" i="9"/>
  <c r="AL4" i="9"/>
  <c r="AK8" i="9"/>
  <c r="AJ58" i="9"/>
  <c r="AL59" i="9" l="1"/>
  <c r="AL7" i="9"/>
  <c r="AK58" i="9"/>
  <c r="AM4" i="9"/>
  <c r="AL8" i="9"/>
  <c r="AM59" i="9" l="1"/>
  <c r="AM7" i="9"/>
  <c r="AM8" i="9"/>
  <c r="AL58" i="9"/>
  <c r="AN4" i="9"/>
  <c r="AH6" i="9" l="1"/>
  <c r="AH5" i="9"/>
  <c r="AN7" i="9"/>
  <c r="AN59" i="9"/>
  <c r="AN8" i="9"/>
  <c r="AM58" i="9"/>
  <c r="AO4" i="9"/>
  <c r="AO59" i="9" l="1"/>
  <c r="AO7" i="9"/>
  <c r="AP4" i="9"/>
  <c r="AN58" i="9"/>
  <c r="AO8" i="9"/>
  <c r="AP59" i="9" l="1"/>
  <c r="AP7" i="9"/>
  <c r="AQ4" i="9"/>
  <c r="AO58" i="9"/>
  <c r="AP8" i="9"/>
  <c r="AQ59" i="9" l="1"/>
  <c r="AQ7" i="9"/>
  <c r="AR4" i="9"/>
  <c r="AQ8" i="9"/>
  <c r="AP58" i="9"/>
  <c r="AR7" i="9" l="1"/>
  <c r="AR59" i="9"/>
  <c r="AS4" i="9"/>
  <c r="AR8" i="9"/>
  <c r="AQ58" i="9"/>
  <c r="AS7" i="9" l="1"/>
  <c r="AS59" i="9"/>
  <c r="AR58" i="9"/>
  <c r="AS8" i="9"/>
  <c r="AT4" i="9"/>
  <c r="AT7" i="9" l="1"/>
  <c r="AT59" i="9"/>
  <c r="AU4" i="9"/>
  <c r="AT8" i="9"/>
  <c r="AS58" i="9"/>
  <c r="AO6" i="9" l="1"/>
  <c r="AO5" i="9"/>
  <c r="AU7" i="9"/>
  <c r="AU59" i="9"/>
  <c r="AT58" i="9"/>
  <c r="AV4" i="9"/>
  <c r="AU8" i="9"/>
  <c r="AV7" i="9" l="1"/>
  <c r="AV59" i="9"/>
  <c r="AU58" i="9"/>
  <c r="AV8" i="9"/>
  <c r="AW4" i="9"/>
  <c r="AW7" i="9" l="1"/>
  <c r="AW59" i="9"/>
  <c r="AV58" i="9"/>
  <c r="AW8" i="9"/>
  <c r="AX4" i="9"/>
  <c r="AX7" i="9" l="1"/>
  <c r="AX59" i="9"/>
  <c r="AX8" i="9"/>
  <c r="AY4" i="9"/>
  <c r="AW58" i="9"/>
  <c r="AY7" i="9" l="1"/>
  <c r="AY59" i="9"/>
  <c r="AY8" i="9"/>
  <c r="AZ4" i="9"/>
  <c r="AX58" i="9"/>
  <c r="AZ59" i="9" l="1"/>
  <c r="AZ7" i="9"/>
  <c r="AZ8" i="9"/>
  <c r="BA4" i="9"/>
  <c r="AY58" i="9"/>
  <c r="BA59" i="9" l="1"/>
  <c r="BA7" i="9"/>
  <c r="BB4" i="9"/>
  <c r="AZ58" i="9"/>
  <c r="BA8" i="9"/>
  <c r="AV6" i="9" l="1"/>
  <c r="AV5" i="9"/>
  <c r="BB59" i="9"/>
  <c r="BB7" i="9"/>
  <c r="BC4" i="9"/>
  <c r="BB8" i="9"/>
  <c r="BA58" i="9"/>
  <c r="BC59" i="9" l="1"/>
  <c r="BC7" i="9"/>
  <c r="BB58" i="9"/>
  <c r="BD4" i="9"/>
  <c r="BC8" i="9"/>
  <c r="BD7" i="9" l="1"/>
  <c r="BD59" i="9"/>
  <c r="BD8" i="9"/>
  <c r="BC58" i="9"/>
  <c r="BE4" i="9"/>
  <c r="BE7" i="9" l="1"/>
  <c r="BE59" i="9"/>
  <c r="BF4" i="9"/>
  <c r="BE8" i="9"/>
  <c r="BD58" i="9"/>
  <c r="BF59" i="9" l="1"/>
  <c r="BF7" i="9"/>
  <c r="BG4" i="9"/>
  <c r="BF8" i="9"/>
  <c r="BE58" i="9"/>
  <c r="BG59" i="9" l="1"/>
  <c r="BG7" i="9"/>
  <c r="BG8" i="9"/>
  <c r="BH4" i="9"/>
  <c r="BF58" i="9"/>
  <c r="BH7" i="9" l="1"/>
  <c r="BH59" i="9"/>
  <c r="BH8" i="9"/>
  <c r="BI4" i="9"/>
  <c r="BG58" i="9"/>
  <c r="BC6" i="9" l="1"/>
  <c r="BC5" i="9"/>
  <c r="BI59" i="9"/>
  <c r="BI7" i="9"/>
  <c r="BJ4" i="9"/>
  <c r="BI8" i="9"/>
  <c r="BH58" i="9"/>
  <c r="BJ59" i="9" l="1"/>
  <c r="BJ7" i="9"/>
  <c r="BJ8" i="9"/>
  <c r="BK4" i="9"/>
  <c r="BI58" i="9"/>
  <c r="BK59" i="9" l="1"/>
  <c r="BK7" i="9"/>
  <c r="BL4" i="9"/>
  <c r="BK8" i="9"/>
  <c r="BJ58" i="9"/>
  <c r="BL7" i="9" l="1"/>
  <c r="BL59" i="9"/>
  <c r="BL8" i="9"/>
  <c r="BM4" i="9"/>
  <c r="BK58" i="9"/>
  <c r="BM59" i="9" l="1"/>
  <c r="BM7" i="9"/>
  <c r="BM8" i="9"/>
  <c r="BN4" i="9"/>
  <c r="BL58" i="9"/>
  <c r="BN7" i="9" l="1"/>
  <c r="BN59" i="9"/>
  <c r="BO4" i="9"/>
  <c r="BM58" i="9"/>
  <c r="BN8" i="9"/>
  <c r="BO7" i="9" l="1"/>
  <c r="BO59" i="9"/>
  <c r="BN58" i="9"/>
  <c r="BO8" i="9"/>
  <c r="BP4" i="9"/>
  <c r="BJ6" i="9" l="1"/>
  <c r="BJ5" i="9"/>
  <c r="BP7" i="9"/>
  <c r="BP59" i="9"/>
  <c r="BP8" i="9"/>
  <c r="BQ4" i="9"/>
  <c r="BO58" i="9"/>
  <c r="BQ59" i="9" l="1"/>
  <c r="BQ7" i="9"/>
  <c r="BR4" i="9"/>
  <c r="BP58" i="9"/>
  <c r="BQ8" i="9"/>
  <c r="BR7" i="9" l="1"/>
  <c r="BR59" i="9"/>
  <c r="BQ58" i="9"/>
  <c r="BS4" i="9"/>
  <c r="BR8" i="9"/>
  <c r="BS7" i="9" l="1"/>
  <c r="BS59" i="9"/>
  <c r="BR58" i="9"/>
  <c r="BS8" i="9"/>
  <c r="BT4" i="9"/>
  <c r="BT7" i="9" l="1"/>
  <c r="BT59" i="9"/>
  <c r="BS58" i="9"/>
  <c r="BT8" i="9"/>
  <c r="BU4" i="9"/>
  <c r="BU59" i="9" l="1"/>
  <c r="BU7" i="9"/>
  <c r="BT58" i="9"/>
  <c r="BU8" i="9"/>
  <c r="BV4" i="9"/>
  <c r="BV59" i="9" l="1"/>
  <c r="BV7" i="9"/>
  <c r="BU58" i="9"/>
  <c r="BV8" i="9"/>
  <c r="BW4" i="9"/>
  <c r="BQ6" i="9" l="1"/>
  <c r="BQ5" i="9"/>
  <c r="BW59" i="9"/>
  <c r="BW7" i="9"/>
  <c r="BW8" i="9"/>
  <c r="BX4" i="9"/>
  <c r="BW58" i="9" s="1"/>
  <c r="BV5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Jon</author>
  </authors>
  <commentList>
    <comment ref="O4" authorId="0" shapeId="0" xr:uid="{00000000-0006-0000-0000-000001000000}">
      <text>
        <r>
          <rPr>
            <b/>
            <sz val="8"/>
            <color indexed="81"/>
            <rFont val="Tahoma"/>
            <family val="2"/>
          </rPr>
          <t>Daily / Weekly / Monthly</t>
        </r>
        <r>
          <rPr>
            <sz val="8"/>
            <color indexed="81"/>
            <rFont val="Tahoma"/>
            <family val="2"/>
          </rPr>
          <t>:
Use this to change the gantt chart view to Weekly or Monthly if you want to see a larger range of dates. Note that the weekly and monthly views result in a loss of detail.</t>
        </r>
      </text>
    </comment>
    <comment ref="O5" authorId="0" shapeId="0" xr:uid="{00000000-0006-0000-0000-000002000000}">
      <text>
        <r>
          <rPr>
            <b/>
            <sz val="8"/>
            <color indexed="81"/>
            <rFont val="Tahoma"/>
            <family val="2"/>
          </rPr>
          <t>Display Week / Display Month</t>
        </r>
        <r>
          <rPr>
            <sz val="8"/>
            <color indexed="81"/>
            <rFont val="Tahoma"/>
            <family val="2"/>
          </rPr>
          <t>:
Use this to change the starting week or month shown in the gantt chart.</t>
        </r>
      </text>
    </comment>
    <comment ref="A7" authorId="0" shapeId="0" xr:uid="{00000000-0006-0000-0000-000003000000}">
      <text>
        <r>
          <rPr>
            <b/>
            <sz val="8"/>
            <color indexed="81"/>
            <rFont val="Tahoma"/>
            <family val="2"/>
          </rPr>
          <t>WBS Level:</t>
        </r>
        <r>
          <rPr>
            <sz val="8"/>
            <color indexed="81"/>
            <rFont val="Tahoma"/>
            <family val="2"/>
          </rPr>
          <t xml:space="preserve">
Choose the WBS (Work Breakdown Structure) level from the drop-down in this column.</t>
        </r>
      </text>
    </comment>
    <comment ref="B7" authorId="1" shapeId="0" xr:uid="{00000000-0006-0000-0000-000004000000}">
      <text>
        <r>
          <rPr>
            <b/>
            <sz val="8"/>
            <color indexed="81"/>
            <rFont val="Tahoma"/>
            <family val="2"/>
          </rPr>
          <t>Work Breakdown Structure</t>
        </r>
        <r>
          <rPr>
            <sz val="8"/>
            <color indexed="81"/>
            <rFont val="Tahoma"/>
            <family val="2"/>
          </rPr>
          <t xml:space="preserve">
Level 1: 1, 2, 3, ...
Level 2: 1.1, 1.2, 1.3, ...
Level 3: 1.1.1, 1.1.2, 1.1.3, …
The WBS uses a formula to automatically update the numbering.</t>
        </r>
      </text>
    </comment>
    <comment ref="C7" authorId="0" shapeId="0" xr:uid="{00000000-0006-0000-0000-000005000000}">
      <text>
        <r>
          <rPr>
            <b/>
            <sz val="8"/>
            <color indexed="81"/>
            <rFont val="Tahoma"/>
            <family val="2"/>
          </rPr>
          <t>Task Description</t>
        </r>
        <r>
          <rPr>
            <sz val="8"/>
            <color indexed="81"/>
            <rFont val="Tahoma"/>
            <family val="2"/>
          </rPr>
          <t xml:space="preserve">
Enter the name of each task and sub-task. The task description is automatically indented using conditional formatting based on the WBS Level column.</t>
        </r>
      </text>
    </comment>
    <comment ref="D7" authorId="0" shapeId="0" xr:uid="{00000000-0006-0000-0000-000006000000}">
      <text>
        <r>
          <rPr>
            <b/>
            <sz val="8"/>
            <color indexed="81"/>
            <rFont val="Tahoma"/>
            <family val="2"/>
          </rPr>
          <t>Task Lead</t>
        </r>
        <r>
          <rPr>
            <sz val="8"/>
            <color indexed="81"/>
            <rFont val="Tahoma"/>
            <family val="2"/>
          </rPr>
          <t xml:space="preserve">
Enter the name of the Task Lead in this column.</t>
        </r>
      </text>
    </comment>
    <comment ref="F7" authorId="0" shapeId="0" xr:uid="{00000000-0006-0000-0000-000007000000}">
      <text>
        <r>
          <rPr>
            <b/>
            <sz val="8"/>
            <color indexed="81"/>
            <rFont val="Tahoma"/>
            <family val="2"/>
          </rPr>
          <t xml:space="preserve">Predecessor Tasks:
</t>
        </r>
        <r>
          <rPr>
            <sz val="8"/>
            <color indexed="81"/>
            <rFont val="Tahoma"/>
            <family val="2"/>
          </rPr>
          <t xml:space="preserve">You may use this column to calculate the start date for the task based on the end date of the Predecessor you reference. Use a formula like </t>
        </r>
        <r>
          <rPr>
            <b/>
            <sz val="8"/>
            <color indexed="81"/>
            <rFont val="Tahoma"/>
            <family val="2"/>
          </rPr>
          <t>=A13</t>
        </r>
        <r>
          <rPr>
            <sz val="8"/>
            <color indexed="81"/>
            <rFont val="Tahoma"/>
            <family val="2"/>
          </rPr>
          <t xml:space="preserve"> to reference the WBS of the Predecessor task that must be completed before this task can start. You can also enter the WBS as a </t>
        </r>
        <r>
          <rPr>
            <b/>
            <sz val="8"/>
            <color indexed="81"/>
            <rFont val="Tahoma"/>
            <family val="2"/>
          </rPr>
          <t>text value</t>
        </r>
        <r>
          <rPr>
            <sz val="8"/>
            <color indexed="81"/>
            <rFont val="Tahoma"/>
            <family val="2"/>
          </rPr>
          <t xml:space="preserve"> by entering an </t>
        </r>
        <r>
          <rPr>
            <b/>
            <sz val="8"/>
            <color indexed="81"/>
            <rFont val="Tahoma"/>
            <family val="2"/>
          </rPr>
          <t>apostrophe</t>
        </r>
        <r>
          <rPr>
            <sz val="8"/>
            <color indexed="81"/>
            <rFont val="Tahoma"/>
            <family val="2"/>
          </rPr>
          <t xml:space="preserve"> before the number </t>
        </r>
        <r>
          <rPr>
            <b/>
            <sz val="8"/>
            <color indexed="81"/>
            <rFont val="Tahoma"/>
            <family val="2"/>
          </rPr>
          <t>like '2.3</t>
        </r>
        <r>
          <rPr>
            <sz val="8"/>
            <color indexed="81"/>
            <rFont val="Tahoma"/>
            <family val="2"/>
          </rPr>
          <t>. Avoid circular references, such as choosing the current task as its own Predecessor. Using this column assumes that you want the task to start on the next work day.
See the Help worksheet for more examples of using formulas to create task dependencies.</t>
        </r>
      </text>
    </comment>
    <comment ref="I7" authorId="0" shapeId="0" xr:uid="{00000000-0006-0000-0000-000008000000}">
      <text>
        <r>
          <rPr>
            <b/>
            <sz val="8"/>
            <color indexed="81"/>
            <rFont val="Tahoma"/>
            <family val="2"/>
          </rPr>
          <t>Start Date</t>
        </r>
        <r>
          <rPr>
            <sz val="8"/>
            <color indexed="81"/>
            <rFont val="Tahoma"/>
            <family val="2"/>
          </rPr>
          <t xml:space="preserve">
You can manually enter the Start date for each task, use the Predecessor column to have a Start date calculated automatically, or use a formula to create a dependency on some other cell. See the Help worksheet for examples of creating dependencies.</t>
        </r>
      </text>
    </comment>
    <comment ref="J7" authorId="0" shapeId="0" xr:uid="{00000000-0006-0000-0000-000009000000}">
      <text>
        <r>
          <rPr>
            <b/>
            <sz val="8"/>
            <color indexed="81"/>
            <rFont val="Tahoma"/>
            <family val="2"/>
          </rPr>
          <t>End Date</t>
        </r>
        <r>
          <rPr>
            <sz val="8"/>
            <color indexed="81"/>
            <rFont val="Tahoma"/>
            <family val="2"/>
          </rPr>
          <t xml:space="preserve">
If you want to define the End date instead of calculating what it should be, enter the date in this column. Otherwise, enter a value in the Work Days or Calendar Days column to define the duration of the task.</t>
        </r>
      </text>
    </comment>
    <comment ref="K7" authorId="0" shapeId="0" xr:uid="{00000000-0006-0000-0000-00000A000000}">
      <text>
        <r>
          <rPr>
            <b/>
            <sz val="8"/>
            <color indexed="81"/>
            <rFont val="Tahoma"/>
            <family val="2"/>
          </rPr>
          <t>Work Days</t>
        </r>
        <r>
          <rPr>
            <sz val="8"/>
            <color indexed="81"/>
            <rFont val="Tahoma"/>
            <family val="2"/>
          </rPr>
          <t xml:space="preserve">
Enter the number of Work Days that you estimate this task will require to complete. Work Days exclude the weekend (defined in the Help worksheet) and the holidays listed in the Holidays worksheet.</t>
        </r>
      </text>
    </comment>
    <comment ref="L7" authorId="0" shapeId="0" xr:uid="{00000000-0006-0000-0000-00000B000000}">
      <text>
        <r>
          <rPr>
            <b/>
            <sz val="8"/>
            <color indexed="81"/>
            <rFont val="Tahoma"/>
            <family val="2"/>
          </rPr>
          <t>Duration: Calendar Days</t>
        </r>
        <r>
          <rPr>
            <sz val="8"/>
            <color indexed="81"/>
            <rFont val="Tahoma"/>
            <family val="2"/>
          </rPr>
          <t xml:space="preserve">
If you want to enter the number of calendar days instead of the number of work days, enter a value in this column.</t>
        </r>
      </text>
    </comment>
    <comment ref="M7" authorId="0" shapeId="0" xr:uid="{00000000-0006-0000-0000-00000C000000}">
      <text>
        <r>
          <rPr>
            <b/>
            <sz val="8"/>
            <color indexed="81"/>
            <rFont val="Tahoma"/>
            <family val="2"/>
          </rPr>
          <t>Percent Complete</t>
        </r>
        <r>
          <rPr>
            <sz val="8"/>
            <color indexed="81"/>
            <rFont val="Tahoma"/>
            <family val="2"/>
          </rPr>
          <t xml:space="preserve">
Update the status of this task by entering the percent complete (between 0% and 100%).</t>
        </r>
      </text>
    </comment>
    <comment ref="N7" authorId="0" shapeId="0" xr:uid="{00000000-0006-0000-0000-00000D000000}">
      <text>
        <r>
          <rPr>
            <b/>
            <sz val="8"/>
            <color indexed="81"/>
            <rFont val="Tahoma"/>
            <family val="2"/>
          </rPr>
          <t>Color (optional):</t>
        </r>
        <r>
          <rPr>
            <sz val="8"/>
            <color indexed="81"/>
            <rFont val="Tahoma"/>
            <family val="2"/>
          </rPr>
          <t xml:space="preserve">
The following letters can be used to change the color the incomplete portion of the bar.
b = blue
k = black
x = gray
o = orange
y = yellow
p = purple
r = red
g = green
</t>
        </r>
      </text>
    </comment>
    <comment ref="R7" authorId="0" shapeId="0" xr:uid="{00000000-0006-0000-0000-00000E000000}">
      <text>
        <r>
          <rPr>
            <b/>
            <sz val="8"/>
            <color indexed="81"/>
            <rFont val="Tahoma"/>
            <family val="2"/>
          </rPr>
          <t>Duration: Calendar Days</t>
        </r>
        <r>
          <rPr>
            <sz val="8"/>
            <color indexed="81"/>
            <rFont val="Tahoma"/>
            <family val="2"/>
          </rPr>
          <t xml:space="preserve">
The duration in calendar days is calculated as the </t>
        </r>
        <r>
          <rPr>
            <b/>
            <sz val="8"/>
            <color indexed="81"/>
            <rFont val="Tahoma"/>
            <family val="2"/>
          </rPr>
          <t>End</t>
        </r>
        <r>
          <rPr>
            <sz val="8"/>
            <color indexed="81"/>
            <rFont val="Tahoma"/>
            <family val="2"/>
          </rPr>
          <t xml:space="preserve"> date minus the </t>
        </r>
        <r>
          <rPr>
            <b/>
            <sz val="8"/>
            <color indexed="81"/>
            <rFont val="Tahoma"/>
            <family val="2"/>
          </rPr>
          <t>Start</t>
        </r>
        <r>
          <rPr>
            <sz val="8"/>
            <color indexed="81"/>
            <rFont val="Tahoma"/>
            <family val="2"/>
          </rPr>
          <t xml:space="preserve"> date plus 1 day, so that a task starting and ending on the same day has a duration of 1 day.
</t>
        </r>
        <r>
          <rPr>
            <b/>
            <sz val="8"/>
            <color indexed="81"/>
            <rFont val="Tahoma"/>
            <family val="2"/>
          </rPr>
          <t>Note:</t>
        </r>
        <r>
          <rPr>
            <sz val="8"/>
            <color indexed="81"/>
            <rFont val="Tahoma"/>
            <family val="2"/>
          </rPr>
          <t xml:space="preserve"> The conditional formatting used to create the gantt chart references this column. You can HIDE this column, but do not delete it.</t>
        </r>
      </text>
    </comment>
    <comment ref="N59" authorId="0" shapeId="0" xr:uid="{00000000-0006-0000-0000-00000F000000}">
      <text>
        <r>
          <rPr>
            <b/>
            <sz val="8"/>
            <color indexed="81"/>
            <rFont val="Tahoma"/>
            <family val="2"/>
          </rPr>
          <t xml:space="preserve">Wingding Character to Display:
</t>
        </r>
        <r>
          <rPr>
            <sz val="8"/>
            <color indexed="81"/>
            <rFont val="Tahoma"/>
            <family val="2"/>
          </rPr>
          <t>Examples for what to enter for different Wingding font symbols:</t>
        </r>
        <r>
          <rPr>
            <b/>
            <sz val="8"/>
            <color indexed="81"/>
            <rFont val="Tahoma"/>
            <family val="2"/>
          </rPr>
          <t xml:space="preserve">
</t>
        </r>
        <r>
          <rPr>
            <sz val="8"/>
            <color indexed="81"/>
            <rFont val="Tahoma"/>
            <family val="2"/>
          </rPr>
          <t>q  -  check box
m - circle
l - black dot
J - smiley face
=CHAR(171)  - star
=CHAR(251)  - "x"
=CHAR(252)  - check mark
=CHAR(253)  - "x" in check box
=CHAR(254)  - check mark in check box
Note: Don't use any of the letters used for the colored bars (k,x,b,g,p, etc)</t>
        </r>
      </text>
    </comment>
    <comment ref="R59" authorId="0" shapeId="0" xr:uid="{00000000-0006-0000-0000-000010000000}">
      <text>
        <r>
          <rPr>
            <b/>
            <sz val="8"/>
            <color indexed="81"/>
            <rFont val="Tahoma"/>
            <family val="2"/>
          </rPr>
          <t>Vertex42:</t>
        </r>
        <r>
          <rPr>
            <sz val="8"/>
            <color indexed="81"/>
            <rFont val="Tahoma"/>
            <family val="2"/>
          </rPr>
          <t xml:space="preserve">
Defines how often the task repeats (in calendar days).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Vertex42</author>
  </authors>
  <commentList>
    <comment ref="C37" authorId="0" shapeId="0" xr:uid="{00000000-0006-0000-0200-000001000000}">
      <text>
        <r>
          <rPr>
            <sz val="8"/>
            <color indexed="81"/>
            <rFont val="Tahoma"/>
            <family val="2"/>
          </rPr>
          <t>This is an example comment.</t>
        </r>
      </text>
    </comment>
  </commentList>
</comments>
</file>

<file path=xl/sharedStrings.xml><?xml version="1.0" encoding="utf-8"?>
<sst xmlns="http://schemas.openxmlformats.org/spreadsheetml/2006/main" count="661" uniqueCount="305">
  <si>
    <t>Holidays to Exclude from Work Days</t>
  </si>
  <si>
    <t xml:space="preserve">If you add more rows to the bottom of the list, you may need to </t>
  </si>
  <si>
    <t>edit the named range "holidays" via Formulas &gt; Named Ranges.</t>
  </si>
  <si>
    <t>to include the new rows. The Description column is just for reference.</t>
  </si>
  <si>
    <t>Date</t>
  </si>
  <si>
    <t>Description</t>
  </si>
  <si>
    <t>Country</t>
  </si>
  <si>
    <t>Christmas</t>
  </si>
  <si>
    <t>New Year's Day</t>
  </si>
  <si>
    <t>Columbus Day</t>
  </si>
  <si>
    <t>US</t>
  </si>
  <si>
    <t>Independence Day</t>
  </si>
  <si>
    <t>Labor Day</t>
  </si>
  <si>
    <t>M.L.King Jr. Day</t>
  </si>
  <si>
    <t>Memorial Day</t>
  </si>
  <si>
    <t>Presidents Day</t>
  </si>
  <si>
    <t>Thanksgiving</t>
  </si>
  <si>
    <t>Veterans Day</t>
  </si>
  <si>
    <t>Boxing Day</t>
  </si>
  <si>
    <t>UK</t>
  </si>
  <si>
    <t>Good Friday</t>
  </si>
  <si>
    <t>Easter Monday</t>
  </si>
  <si>
    <t>Early May Bank Holiday</t>
  </si>
  <si>
    <t>Spring Bank Holiday</t>
  </si>
  <si>
    <t>Summer Bank Holiday</t>
  </si>
  <si>
    <t>Late Summer Bank Holiday</t>
  </si>
  <si>
    <t>[ISUSP RFL], [Company]</t>
  </si>
  <si>
    <t>Gantt Chart Template © 2016 by Vertex42.com.</t>
  </si>
  <si>
    <t>Project Lead: [Name]</t>
  </si>
  <si>
    <t>Start:</t>
  </si>
  <si>
    <t>Display:</t>
  </si>
  <si>
    <t>Monthly</t>
  </si>
  <si>
    <t>End:</t>
  </si>
  <si>
    <t>WBS
Level</t>
  </si>
  <si>
    <t>WBS</t>
  </si>
  <si>
    <t>Task</t>
  </si>
  <si>
    <t>Lead</t>
  </si>
  <si>
    <t>Budget</t>
  </si>
  <si>
    <t>Predecessors</t>
  </si>
  <si>
    <t>Start</t>
  </si>
  <si>
    <t>End</t>
  </si>
  <si>
    <t>Work Days</t>
  </si>
  <si>
    <t>Cal. Days</t>
  </si>
  <si>
    <t>%
Done</t>
  </si>
  <si>
    <t>Color</t>
  </si>
  <si>
    <t>Before you begin</t>
  </si>
  <si>
    <t>Edit the header info</t>
  </si>
  <si>
    <t>Enter a Start date in C4</t>
  </si>
  <si>
    <t>Read the Help worksheet</t>
  </si>
  <si>
    <t>Look at the examples below</t>
  </si>
  <si>
    <t>Ways to Define Task Durations</t>
  </si>
  <si>
    <t>b</t>
  </si>
  <si>
    <t>Start &amp; End dates</t>
  </si>
  <si>
    <t>Start &amp; Work days</t>
  </si>
  <si>
    <t>g</t>
  </si>
  <si>
    <t>Start &amp; Calendar days</t>
  </si>
  <si>
    <t>o</t>
  </si>
  <si>
    <t>Predecessor &amp; Work days</t>
  </si>
  <si>
    <t>Predecessor &amp; Calendar days</t>
  </si>
  <si>
    <t>p</t>
  </si>
  <si>
    <t>End date &amp; Work days</t>
  </si>
  <si>
    <t>End date &amp; Calendar days</t>
  </si>
  <si>
    <t>Milestone</t>
  </si>
  <si>
    <t>k</t>
  </si>
  <si>
    <t>Ready to Begin?</t>
  </si>
  <si>
    <t>Remember: Edit the green cells</t>
  </si>
  <si>
    <t>Clear the sample text</t>
  </si>
  <si>
    <t>a. Select the green cells</t>
  </si>
  <si>
    <t>b. Press Delete</t>
  </si>
  <si>
    <t>Define tasks</t>
  </si>
  <si>
    <t>a. Choose a WBS level</t>
  </si>
  <si>
    <t>b. Enter a Task description</t>
  </si>
  <si>
    <t>c. Enter a Start date</t>
  </si>
  <si>
    <t>d. Enter an End date</t>
  </si>
  <si>
    <t>Deleting a Row</t>
  </si>
  <si>
    <t xml:space="preserve">a. Right-click on a row # </t>
  </si>
  <si>
    <t>b. Select Delete</t>
  </si>
  <si>
    <t>Inserting a New Row</t>
  </si>
  <si>
    <t>b. Select "Insert"</t>
  </si>
  <si>
    <t>c. Press Ctrl+d to copy formulas</t>
  </si>
  <si>
    <t>Move a Row</t>
  </si>
  <si>
    <t>b. Select "Cut"</t>
  </si>
  <si>
    <t>c. Right-click on a different row</t>
  </si>
  <si>
    <t>d. Select "Insert Cut Cells"</t>
  </si>
  <si>
    <t>Stuff to Try</t>
  </si>
  <si>
    <t>Format cells any way you want</t>
  </si>
  <si>
    <t>Hide unneeded columns</t>
  </si>
  <si>
    <t>a. See the gantt chart better</t>
  </si>
  <si>
    <t>b. Print only what is needed</t>
  </si>
  <si>
    <t>Change the Display to Weekly</t>
  </si>
  <si>
    <t>Adjust the Display Week #</t>
  </si>
  <si>
    <t>Unhide columns D &amp; E</t>
  </si>
  <si>
    <t>Insert new rows above this one.</t>
  </si>
  <si>
    <t>Milestone using Wingding Font</t>
  </si>
  <si>
    <t>u</t>
  </si>
  <si>
    <t>Recurring Task (daily view only)</t>
  </si>
  <si>
    <t>Help</t>
  </si>
  <si>
    <t>Version: Gantt Chart Template 4.0 for Excel 2010 or Later, Excel Online, &amp; Excel for iPad/iPhone</t>
  </si>
  <si>
    <t>If this page does not answer your questions, visit the following page:</t>
  </si>
  <si>
    <t>Support</t>
  </si>
  <si>
    <t>Intro</t>
  </si>
  <si>
    <t>This Gantt Chart spreadsheet is designed to to help you create a simple project schedule. You</t>
  </si>
  <si>
    <t>only need to know some basic spreadsheet operations, such as how to insert, delete, copy and</t>
  </si>
  <si>
    <t>and paste rows and cells. For more advanced uses, such as defining task dependencies, you</t>
  </si>
  <si>
    <t>will need to know how to enter formulas.</t>
  </si>
  <si>
    <t>Be sure to read the Getting Started Tips below. It would also be a good idea to watch the demo videos on Vertex42.com. The demo videos use the desktop version of Excel, but much of the information is still applicable to users of Excel Online.</t>
  </si>
  <si>
    <t>Watch the Demo Videos on Vertex42.com</t>
  </si>
  <si>
    <t>Before sharing this spreadsheet, please read the license agreement in the TermsOfUse worksheet.</t>
  </si>
  <si>
    <t>New in Version 4.0</t>
  </si>
  <si>
    <t xml:space="preserve"> - Choose the WBS Level from a drop-down to update the WBS numbering and automatically indent the Task Description.</t>
  </si>
  <si>
    <t xml:space="preserve"> - How you define the task start date and duration is greatly simplified and much more intuitive.</t>
  </si>
  <si>
    <t xml:space="preserve"> - The information in the header is positioned to allow you to hide columns that you do not need to see.</t>
  </si>
  <si>
    <t>Features Unique to gantt-chart_o365.xlsx (compared to gantt-chart.xlsx)</t>
  </si>
  <si>
    <t>This version of the Gantt Chart Template was designed to work in Online Excel and Excel for iPad and iPhone. It will also work in desktop versions of Excel 2010 or Later. Below are some of the notable additions or changes in this version.</t>
  </si>
  <si>
    <t xml:space="preserve"> • It uses the WORKDAY.INTL and NETWORKDAYS.INTL functions which allow you define which days of the week are considered non-working days (explained in the Help below).</t>
  </si>
  <si>
    <t xml:space="preserve"> • You can highlight the End date red when the task is overdue (explained in the Help below).</t>
  </si>
  <si>
    <t xml:space="preserve"> • Instead of changing the color of the bars to indicate completion status, conditional formatting is used to display a progress bar within the % Done column.</t>
  </si>
  <si>
    <t xml:space="preserve"> • The number of columns used to display the gantt chart had to be reduced, so the Weekly and Monthly views are less precise, meaning a week or month containing a 1-day task has a bar that is the same length as a week or month containing a 5-day task.</t>
  </si>
  <si>
    <t xml:space="preserve"> • You can define one Predecessor per task (instead of 3).</t>
  </si>
  <si>
    <t xml:space="preserve"> • The "Show Weekends" option was removed. In the Daily view, if you do not want to show weekends, you may hide the columns you do not want to show (though you would need to unhide them when using the Weekly or Monthly views).</t>
  </si>
  <si>
    <t>Getting Started Tips</t>
  </si>
  <si>
    <t xml:space="preserve"> • Edit the cells with the light green background.</t>
  </si>
  <si>
    <t>Input Cell</t>
  </si>
  <si>
    <t xml:space="preserve"> • Edit the [ Bracketed Text ] in the header (the project title and sub-title).</t>
  </si>
  <si>
    <t xml:space="preserve"> • Edit cells within gray borders in the header and in the Holidays worksheet.</t>
  </si>
  <si>
    <t xml:space="preserve"> • Toggle between the Daily, Weekly, and Monthly view using the "Display:" drop-down box.</t>
  </si>
  <si>
    <t xml:space="preserve"> • To adjust the range of dates shown in the gantt chart, change the Display Week number.</t>
  </si>
  <si>
    <t xml:space="preserve"> • Some of the labels include cell comments to provide extra help information.</t>
  </si>
  <si>
    <t>Label</t>
  </si>
  <si>
    <t xml:space="preserve"> • The project Start date determines the first week shown in the gantt chart.</t>
  </si>
  <si>
    <t xml:space="preserve"> • To insert a new task, insert a new row, then with the new row selected, press Ctrl+d to copy</t>
  </si>
  <si>
    <t>the formulas and formatting from the row immediately above the one you inserted.</t>
  </si>
  <si>
    <t xml:space="preserve"> • Edit the Holidays worksheet to define the dates that should be considered non-working days.</t>
  </si>
  <si>
    <t xml:space="preserve"> • If you see "#####" in a cell, widen the column to display the cell contents.</t>
  </si>
  <si>
    <t xml:space="preserve"> • Define the START of a task by entering a Predecessor or Start date.</t>
  </si>
  <si>
    <t xml:space="preserve"> • Define the END of a task by entering the End date, or Work Days, or Calendar Days.</t>
  </si>
  <si>
    <r>
      <t xml:space="preserve"> • </t>
    </r>
    <r>
      <rPr>
        <b/>
        <sz val="10"/>
        <color indexed="10"/>
        <rFont val="Arial"/>
        <family val="2"/>
      </rPr>
      <t>Backup</t>
    </r>
    <r>
      <rPr>
        <sz val="10"/>
        <color indexed="10"/>
        <rFont val="Arial"/>
        <family val="2"/>
      </rPr>
      <t xml:space="preserve"> your file regularly to avoid losing data! Excel files get corrupted occasionally.</t>
    </r>
  </si>
  <si>
    <t>Define the Weekend or NON-WORKING Days</t>
  </si>
  <si>
    <t>weekend</t>
  </si>
  <si>
    <t xml:space="preserve">Choose an option or enter a weekend string →  </t>
  </si>
  <si>
    <t>0000011</t>
  </si>
  <si>
    <t>The WORKDAYS.INTL() and NETWORKDAYS.INTL() functions allow you to specify</t>
  </si>
  <si>
    <t>Option</t>
  </si>
  <si>
    <t>Non-Work Days</t>
  </si>
  <si>
    <t>which day(s) of the week should be used as the weekend or non-working days.</t>
  </si>
  <si>
    <t>Saturday, Sunday</t>
  </si>
  <si>
    <t>Sunday, Monday</t>
  </si>
  <si>
    <t>To use these functions, choose an option from the drop-down box on the right.</t>
  </si>
  <si>
    <t>Monday, Tuesday</t>
  </si>
  <si>
    <t>Tuesday, Wednesday</t>
  </si>
  <si>
    <t>If one of the options to the right does not work for you, you can enter a string of</t>
  </si>
  <si>
    <t>Wednesday, Thursday</t>
  </si>
  <si>
    <t>7 characters, using a "1" to represent a non-workday and a "0" to represent</t>
  </si>
  <si>
    <t>Thursday, Friday</t>
  </si>
  <si>
    <t>a work day, beginning with Monday.</t>
  </si>
  <si>
    <t>Friday, Saturday</t>
  </si>
  <si>
    <t>Sunday Only</t>
  </si>
  <si>
    <r>
      <t xml:space="preserve">For example, the string </t>
    </r>
    <r>
      <rPr>
        <b/>
        <sz val="10"/>
        <rFont val="Arial"/>
        <family val="2"/>
      </rPr>
      <t>0000011</t>
    </r>
    <r>
      <rPr>
        <sz val="10"/>
        <rFont val="Arial"/>
      </rPr>
      <t xml:space="preserve"> would result in a Saturday-Sunday weekend.</t>
    </r>
  </si>
  <si>
    <t>Monday Only</t>
  </si>
  <si>
    <t>Tuesday Only</t>
  </si>
  <si>
    <t>Wednesday Only</t>
  </si>
  <si>
    <t>Thursday Only</t>
  </si>
  <si>
    <t>Friday Only</t>
  </si>
  <si>
    <t>Saturday Only</t>
  </si>
  <si>
    <t>Change Dates to dd/mm/yyyy Format</t>
  </si>
  <si>
    <t>Date Format</t>
  </si>
  <si>
    <t>If you would like to display dates in the gantt chart in UK format (dd/mm/yyyy) choose the</t>
  </si>
  <si>
    <t>mdy</t>
  </si>
  <si>
    <t>appropriate option to the right.</t>
  </si>
  <si>
    <t>Add Rows (Insert New Tasks)</t>
  </si>
  <si>
    <t>There are many ways to add more tasks. Most importantly, you need to remember to copy</t>
  </si>
  <si>
    <t>formulas and formatting for the entire row when adding new rows. If you insert a row</t>
  </si>
  <si>
    <t>between two tasks, the formatting is automatically copied, but you need to copy formulas.</t>
  </si>
  <si>
    <t>Below are the recommended ways to add new rows.</t>
  </si>
  <si>
    <t>Note: Use row operations by right-clicking on the Row #</t>
  </si>
  <si>
    <t>Method 1: Insert a Row then Copy Formulas Down</t>
  </si>
  <si>
    <t>1. Right-click on a row and select "Insert"  (This inserts a row ABOVE the selected row)</t>
  </si>
  <si>
    <t>2. Press Ctrl+d to copy formulas and formatting from the row above the new one.</t>
  </si>
  <si>
    <t>3. Edit the green cells in your newly inserted row.</t>
  </si>
  <si>
    <t>Method 2: Copy a Row down using the selection drag handle</t>
  </si>
  <si>
    <t>Note: After inserting a row, you can select the row above it and use the selection drag</t>
  </si>
  <si>
    <t>handle to copy the row down. This is also how you can easily add rows at the bottom.</t>
  </si>
  <si>
    <t>The screenshot on the right shows the</t>
  </si>
  <si>
    <t>selection drag handle for a selected row.</t>
  </si>
  <si>
    <t>Method 3: Copy a Row and Insert the Copied Row</t>
  </si>
  <si>
    <t>1. Right-click on a row and select "Copy"</t>
  </si>
  <si>
    <t>2. Right-click on a row and select "Insert Copied Cells"</t>
  </si>
  <si>
    <t>Note: This method is not preferred because it can result in a messy set of conditional</t>
  </si>
  <si>
    <t>formatting rules. Inserting rows and then copying down via Ctrl+d or using the drag handle</t>
  </si>
  <si>
    <t>is the preferred method.</t>
  </si>
  <si>
    <t>Delete a Row (Remove a Task)</t>
  </si>
  <si>
    <t>Right-click on the row number of the row you want to delete and select Delete.</t>
  </si>
  <si>
    <t>If this results in errors, then you probably had formulas that referenced cells in the deleted row.</t>
  </si>
  <si>
    <t>Press CTRL+z to Undo, or search for #REF! errors and fix them.</t>
  </si>
  <si>
    <t>Edit the WBS Numbering</t>
  </si>
  <si>
    <t>Use the WBS Level column to choose the outline level for the WBS numbering.</t>
  </si>
  <si>
    <t>A formula in the WBS column will automatically update the WBS number. The Task Description</t>
  </si>
  <si>
    <t>is also indented using conditional formatting based on the WBS Level.</t>
  </si>
  <si>
    <t>If you leave a blank cell above a WBS number, the numbering will reset to 1. The formulas are meant for convenience, but you can manually enter them if you need to. If you manually enter</t>
  </si>
  <si>
    <t xml:space="preserve">WBS numbers, then you may need to enter them as text by preceding the number with an </t>
  </si>
  <si>
    <r>
      <t xml:space="preserve">apostrophe, such as </t>
    </r>
    <r>
      <rPr>
        <b/>
        <sz val="10"/>
        <color rgb="FF000000"/>
        <rFont val="Arial"/>
        <family val="2"/>
      </rPr>
      <t>'2</t>
    </r>
    <r>
      <rPr>
        <sz val="10"/>
        <color rgb="FF000000"/>
        <rFont val="Arial"/>
        <family val="2"/>
      </rPr>
      <t>. Just remember that if you enter them manually, the WBS Level</t>
    </r>
  </si>
  <si>
    <t>column cannot be used to change them.</t>
  </si>
  <si>
    <t>Create Task Dependencies</t>
  </si>
  <si>
    <t>You can use Excel formulas to make tasks adjust based on the start or end of another task.</t>
  </si>
  <si>
    <t>Normally, a task dependency is used to define the start date to be the day after the end date</t>
  </si>
  <si>
    <r>
      <t xml:space="preserve">of a </t>
    </r>
    <r>
      <rPr>
        <i/>
        <sz val="10"/>
        <rFont val="Arial"/>
        <family val="2"/>
      </rPr>
      <t>prior</t>
    </r>
    <r>
      <rPr>
        <sz val="10"/>
        <rFont val="Arial"/>
      </rPr>
      <t xml:space="preserve"> task. The </t>
    </r>
    <r>
      <rPr>
        <i/>
        <sz val="10"/>
        <rFont val="Arial"/>
        <family val="2"/>
      </rPr>
      <t>prior</t>
    </r>
    <r>
      <rPr>
        <sz val="10"/>
        <rFont val="Arial"/>
      </rPr>
      <t xml:space="preserve"> task is called the "predecessor." Below are a few different ways that</t>
    </r>
  </si>
  <si>
    <t>you can create task dependencies using Excel formulas.</t>
  </si>
  <si>
    <t>Method 1: Creating Your Own Formulas</t>
  </si>
  <si>
    <t>Entering your own formulas allows you to do whatever you want, but may be more difficult. Also, it may not be easy for somebody else to identify your task dependencies.</t>
  </si>
  <si>
    <r>
      <t>A. Reference the project Start date</t>
    </r>
    <r>
      <rPr>
        <sz val="10"/>
        <rFont val="Arial"/>
      </rPr>
      <t xml:space="preserve"> (e.g. =$C$4 )</t>
    </r>
  </si>
  <si>
    <t>B. Set the Start date to the next Work Day after another task's End date.</t>
  </si>
  <si>
    <r>
      <t xml:space="preserve"> - Use the formula =WORKDAY.INTL(</t>
    </r>
    <r>
      <rPr>
        <i/>
        <sz val="10"/>
        <color rgb="FF000000"/>
        <rFont val="Arial"/>
        <family val="2"/>
      </rPr>
      <t>enddate</t>
    </r>
    <r>
      <rPr>
        <sz val="10"/>
        <color rgb="FF000000"/>
        <rFont val="Arial"/>
        <family val="2"/>
      </rPr>
      <t xml:space="preserve">,1,weekend,holidays) where </t>
    </r>
    <r>
      <rPr>
        <i/>
        <sz val="10"/>
        <color rgb="FF000000"/>
        <rFont val="Arial"/>
        <family val="2"/>
      </rPr>
      <t>enddate</t>
    </r>
    <r>
      <rPr>
        <sz val="10"/>
        <color rgb="FF000000"/>
        <rFont val="Arial"/>
        <family val="2"/>
      </rPr>
      <t xml:space="preserve"> is the reference to the End date of a predecessor task.</t>
    </r>
  </si>
  <si>
    <t xml:space="preserve"> - For multiple predecessors, the formula would be</t>
  </si>
  <si>
    <r>
      <t>=WORKDAY.INTL(MAX(</t>
    </r>
    <r>
      <rPr>
        <i/>
        <sz val="10"/>
        <color rgb="FF000000"/>
        <rFont val="Arial"/>
        <family val="2"/>
      </rPr>
      <t>enddate1,enddate2,enddate3</t>
    </r>
    <r>
      <rPr>
        <sz val="10"/>
        <color rgb="FF000000"/>
        <rFont val="Arial"/>
        <family val="2"/>
      </rPr>
      <t>),1,weekend,holidays)</t>
    </r>
  </si>
  <si>
    <t>C. Set the Start date to the next Calendar Day after another task's End date.</t>
  </si>
  <si>
    <r>
      <t xml:space="preserve"> - This formula is very simple: =</t>
    </r>
    <r>
      <rPr>
        <i/>
        <sz val="10"/>
        <color rgb="FF000000"/>
        <rFont val="Arial"/>
        <family val="2"/>
      </rPr>
      <t>enddate</t>
    </r>
    <r>
      <rPr>
        <sz val="10"/>
        <color rgb="FF000000"/>
        <rFont val="Arial"/>
        <family val="2"/>
      </rPr>
      <t>+1</t>
    </r>
  </si>
  <si>
    <r>
      <t xml:space="preserve"> - For multiple predecessors, the formula would be =MAX(</t>
    </r>
    <r>
      <rPr>
        <i/>
        <sz val="10"/>
        <color rgb="FF000000"/>
        <rFont val="Arial"/>
        <family val="2"/>
      </rPr>
      <t>enddate1,enddate2,enddate3</t>
    </r>
    <r>
      <rPr>
        <sz val="10"/>
        <color rgb="FF000000"/>
        <rFont val="Arial"/>
        <family val="2"/>
      </rPr>
      <t>)+1</t>
    </r>
  </si>
  <si>
    <t>D. Set the Start date to a number of Work days before or after another date.</t>
  </si>
  <si>
    <r>
      <t xml:space="preserve"> - This formula is just like the one in C or D, except that in place of the "1" you enter the number of days, such as =WORKDAY.INTL(</t>
    </r>
    <r>
      <rPr>
        <i/>
        <sz val="10"/>
        <color rgb="FF000000"/>
        <rFont val="Arial"/>
        <family val="2"/>
      </rPr>
      <t>startdate</t>
    </r>
    <r>
      <rPr>
        <sz val="10"/>
        <color rgb="FF000000"/>
        <rFont val="Arial"/>
        <family val="2"/>
      </rPr>
      <t>,-5,weekend,holidays)</t>
    </r>
  </si>
  <si>
    <r>
      <rPr>
        <b/>
        <sz val="10"/>
        <color rgb="FF000000"/>
        <rFont val="Arial"/>
        <family val="2"/>
      </rPr>
      <t>Note:</t>
    </r>
    <r>
      <rPr>
        <sz val="10"/>
        <color rgb="FF000000"/>
        <rFont val="Arial"/>
        <family val="2"/>
      </rPr>
      <t xml:space="preserve"> Refer to Excel's Help system to learn more about the WORKDAY() and WORKDAY.INTL() functions.</t>
    </r>
  </si>
  <si>
    <t>Method 2: Using the Predecessor Columns</t>
  </si>
  <si>
    <t>The Predecessor columns make it easy to create a task dependency where the Start date is the next Work Day after a predecessor's end date. To use the Predecessor columns, you must enter the WBS for the predecessor task using a formula or as text.</t>
  </si>
  <si>
    <t>A. Reference a Predecessor using a formula.</t>
  </si>
  <si>
    <t>In the predecessor column, press "=" and then click on the cell containing the WBS that you want to reference. Then press Enter. This is the preferred method.</t>
  </si>
  <si>
    <t>B. Enter the Predecessor manually as text.</t>
  </si>
  <si>
    <r>
      <t xml:space="preserve">You can enter the Predecessor manually, but you must make sure that you enter it as text, or you will end up with a bunch of #NA errors. To enter 1.3 as text, just add an apostrophe at the beginning like this: </t>
    </r>
    <r>
      <rPr>
        <b/>
        <sz val="10"/>
        <rFont val="Arial"/>
        <family val="2"/>
      </rPr>
      <t>'1.3</t>
    </r>
    <r>
      <rPr>
        <sz val="10"/>
        <rFont val="Arial"/>
      </rPr>
      <t>.</t>
    </r>
  </si>
  <si>
    <r>
      <t>Note</t>
    </r>
    <r>
      <rPr>
        <sz val="10"/>
        <rFont val="Arial"/>
      </rPr>
      <t xml:space="preserve">: This is </t>
    </r>
    <r>
      <rPr>
        <b/>
        <sz val="10"/>
        <rFont val="Arial"/>
        <family val="2"/>
      </rPr>
      <t>not</t>
    </r>
    <r>
      <rPr>
        <sz val="10"/>
        <rFont val="Arial"/>
      </rPr>
      <t xml:space="preserve"> the best method, because if you insert a new task, you'll have to update all of the Predecessors again, or at least verify that they are still correct.</t>
    </r>
  </si>
  <si>
    <t>Multiple Predecessors</t>
  </si>
  <si>
    <t>The worksheet contains 3 Predecessor columns, but two are hidden by default. If you want to use more than 1 predecessor, unhide the hidden columns.</t>
  </si>
  <si>
    <t>Change the End Date Font to Red when Behind Schedule</t>
  </si>
  <si>
    <t>Feature on/off:</t>
  </si>
  <si>
    <t>on</t>
  </si>
  <si>
    <r>
      <t xml:space="preserve">Conditional formatting can be used to do some very useful things. One feature built into this spreadsheet is the option to change the font color of the End date to </t>
    </r>
    <r>
      <rPr>
        <sz val="10"/>
        <color rgb="FFC00000"/>
        <rFont val="Arial"/>
        <family val="2"/>
      </rPr>
      <t>red</t>
    </r>
    <r>
      <rPr>
        <sz val="10"/>
        <rFont val="Arial"/>
      </rPr>
      <t xml:space="preserve"> when it is approaching the current date and also make it </t>
    </r>
    <r>
      <rPr>
        <b/>
        <sz val="10"/>
        <color rgb="FFC00000"/>
        <rFont val="Arial"/>
        <family val="2"/>
      </rPr>
      <t>bold</t>
    </r>
    <r>
      <rPr>
        <sz val="10"/>
        <rFont val="Arial"/>
      </rPr>
      <t xml:space="preserve"> when the task is past due.</t>
    </r>
  </si>
  <si>
    <t>Change the urgency days to the right to determine when the End date will change to red.</t>
  </si>
  <si>
    <t>Urgency days:</t>
  </si>
  <si>
    <t>Start the Week on Sunday instead of Monday</t>
  </si>
  <si>
    <t>The option to the right will allow you to choose to display the work week starting with Sunday instead of Monday. This affects the chart display only, not any other work day formulas.</t>
  </si>
  <si>
    <t>Start Day:</t>
  </si>
  <si>
    <t>Monday</t>
  </si>
  <si>
    <t>Change the Color of the Bars in the Gantt Chart</t>
  </si>
  <si>
    <t>Color Column:</t>
  </si>
  <si>
    <t>The cells that make up the chart area use conditional formatting to control the color of the bars. The default color is blue. You can make the bars different colors by entering one of the following letters in the color column:</t>
  </si>
  <si>
    <t>Colors: b=blue, k=black, g=green, p=purple, o=orange, r=red, x=gray, y=yellow</t>
  </si>
  <si>
    <t>You can also enter a number 1-6 to use an accent color from the theme palette.</t>
  </si>
  <si>
    <t>Advanced Uses of the Color Column</t>
  </si>
  <si>
    <t>Use a Formula to Change the Color Based on Percent Complete</t>
  </si>
  <si>
    <t>Using a reference to the %Done column, you can change the color of the bar to gray using the following formula in the color column. Note that "x" and "b" are the colors for gray and blue.</t>
  </si>
  <si>
    <r>
      <t xml:space="preserve">  =IF(</t>
    </r>
    <r>
      <rPr>
        <i/>
        <sz val="10"/>
        <rFont val="Arial"/>
        <family val="2"/>
      </rPr>
      <t>percent_done</t>
    </r>
    <r>
      <rPr>
        <sz val="10"/>
        <rFont val="Arial"/>
      </rPr>
      <t>&gt;=100%,"x","b")</t>
    </r>
  </si>
  <si>
    <t>Use a Formula to Show Urgency</t>
  </si>
  <si>
    <t>Urgency (Days)</t>
  </si>
  <si>
    <t>You can enter a formula in the Color column to change the color to orange based on a</t>
  </si>
  <si>
    <t>red</t>
  </si>
  <si>
    <t>comparison of the End date and Today's date. For example, the following formula would give</t>
  </si>
  <si>
    <t>orange</t>
  </si>
  <si>
    <r>
      <t xml:space="preserve">you a 10-day warning, where </t>
    </r>
    <r>
      <rPr>
        <i/>
        <sz val="10"/>
        <rFont val="Arial"/>
        <family val="2"/>
      </rPr>
      <t>end_date</t>
    </r>
    <r>
      <rPr>
        <sz val="10"/>
        <rFont val="Arial"/>
      </rPr>
      <t xml:space="preserve"> is a reference to the End date cell.</t>
    </r>
  </si>
  <si>
    <t>yellow</t>
  </si>
  <si>
    <r>
      <t xml:space="preserve">  =IF(</t>
    </r>
    <r>
      <rPr>
        <i/>
        <sz val="10"/>
        <rFont val="Arial"/>
        <family val="2"/>
      </rPr>
      <t>end_date</t>
    </r>
    <r>
      <rPr>
        <sz val="10"/>
        <rFont val="Arial"/>
      </rPr>
      <t>&lt;TODAY()+10,"o","")</t>
    </r>
  </si>
  <si>
    <t>The example below makes the 10-day warning orange and a 2-day warning red.</t>
  </si>
  <si>
    <r>
      <t xml:space="preserve">  =IF(</t>
    </r>
    <r>
      <rPr>
        <i/>
        <sz val="10"/>
        <rFont val="Arial"/>
        <family val="2"/>
      </rPr>
      <t>end_date</t>
    </r>
    <r>
      <rPr>
        <sz val="10"/>
        <rFont val="Arial"/>
      </rPr>
      <t>&lt;TODAY()+2,"r",IF(</t>
    </r>
    <r>
      <rPr>
        <i/>
        <sz val="10"/>
        <rFont val="Arial"/>
        <family val="2"/>
      </rPr>
      <t>end_date</t>
    </r>
    <r>
      <rPr>
        <sz val="10"/>
        <rFont val="Arial"/>
      </rPr>
      <t>&lt;TODAY()+10,"o",""))</t>
    </r>
  </si>
  <si>
    <t>The fancy formula below makes use of the table of urgency values to the right. Note that "urgency_days" is a named range referring to the table on the right.</t>
  </si>
  <si>
    <r>
      <t xml:space="preserve">  =IF(</t>
    </r>
    <r>
      <rPr>
        <i/>
        <sz val="10"/>
        <rFont val="Arial"/>
        <family val="2"/>
      </rPr>
      <t>end_date</t>
    </r>
    <r>
      <rPr>
        <sz val="10"/>
        <rFont val="Arial"/>
      </rPr>
      <t>&lt;TODAY()+INDEX(urgency_days,1),"r", IF(</t>
    </r>
    <r>
      <rPr>
        <i/>
        <sz val="10"/>
        <rFont val="Arial"/>
        <family val="2"/>
      </rPr>
      <t>end_date</t>
    </r>
    <r>
      <rPr>
        <sz val="10"/>
        <rFont val="Arial"/>
      </rPr>
      <t>&lt;TODAY()+  INDEX(urgency_days,2),"o",IF(</t>
    </r>
    <r>
      <rPr>
        <i/>
        <sz val="10"/>
        <rFont val="Arial"/>
        <family val="2"/>
      </rPr>
      <t>end_date</t>
    </r>
    <r>
      <rPr>
        <sz val="10"/>
        <rFont val="Arial"/>
      </rPr>
      <t>&lt;TODAY()+ INDEX(urgency_days,3),"y","")))</t>
    </r>
  </si>
  <si>
    <t>Color-Code Based on Lead Name</t>
  </si>
  <si>
    <t>Names</t>
  </si>
  <si>
    <t xml:space="preserve">One popular reason for color-coding is to help identify ownership of a task. To do this, </t>
  </si>
  <si>
    <t>Bob</t>
  </si>
  <si>
    <r>
      <t>you could create your own nested IF formula: =IF(</t>
    </r>
    <r>
      <rPr>
        <i/>
        <sz val="10"/>
        <rFont val="Arial"/>
        <family val="2"/>
      </rPr>
      <t>ref</t>
    </r>
    <r>
      <rPr>
        <sz val="10"/>
        <rFont val="Arial"/>
      </rPr>
      <t>="Bob","o",If(</t>
    </r>
    <r>
      <rPr>
        <i/>
        <sz val="10"/>
        <rFont val="Arial"/>
        <family val="2"/>
      </rPr>
      <t>ref</t>
    </r>
    <r>
      <rPr>
        <sz val="10"/>
        <rFont val="Arial"/>
      </rPr>
      <t>="Sally","p",""))</t>
    </r>
  </si>
  <si>
    <t>Sarah</t>
  </si>
  <si>
    <t>x</t>
  </si>
  <si>
    <t>where "ref" is the reference to the cell in the Lead column.</t>
  </si>
  <si>
    <t>Bill</t>
  </si>
  <si>
    <t>Jim</t>
  </si>
  <si>
    <t>If you want to use the table listed to the right of this help section, you can edit the following</t>
  </si>
  <si>
    <t>formula in the Color column. Note that the Names must match exactly.</t>
  </si>
  <si>
    <t>y</t>
  </si>
  <si>
    <r>
      <t xml:space="preserve"> =IFERROR( INDEX( lead_color, MATCH( </t>
    </r>
    <r>
      <rPr>
        <i/>
        <sz val="10"/>
        <rFont val="Arial"/>
        <family val="2"/>
      </rPr>
      <t>ref</t>
    </r>
    <r>
      <rPr>
        <sz val="10"/>
        <rFont val="Arial"/>
      </rPr>
      <t>, lead_names, 0) ), "")</t>
    </r>
  </si>
  <si>
    <t>r</t>
  </si>
  <si>
    <t>FAQs</t>
  </si>
  <si>
    <t>Q:</t>
  </si>
  <si>
    <t>How do I make a Summary task show the MIN(start) and MAX(end) for a group of sub-tasks?</t>
  </si>
  <si>
    <r>
      <t>This can be done by entering =MIN(</t>
    </r>
    <r>
      <rPr>
        <i/>
        <sz val="10"/>
        <color rgb="FF000000"/>
        <rFont val="Arial"/>
        <family val="2"/>
      </rPr>
      <t>startdates</t>
    </r>
    <r>
      <rPr>
        <sz val="10"/>
        <color rgb="FF000000"/>
        <rFont val="Arial"/>
        <family val="2"/>
      </rPr>
      <t>) for the Start date and =MAX(</t>
    </r>
    <r>
      <rPr>
        <i/>
        <sz val="10"/>
        <color rgb="FF000000"/>
        <rFont val="Arial"/>
        <family val="2"/>
      </rPr>
      <t>enddates</t>
    </r>
    <r>
      <rPr>
        <sz val="10"/>
        <color rgb="FF000000"/>
        <rFont val="Arial"/>
        <family val="2"/>
      </rPr>
      <t xml:space="preserve">) for the End date, where </t>
    </r>
    <r>
      <rPr>
        <i/>
        <sz val="10"/>
        <color rgb="FF000000"/>
        <rFont val="Arial"/>
        <family val="2"/>
      </rPr>
      <t>startdates</t>
    </r>
    <r>
      <rPr>
        <sz val="10"/>
        <color rgb="FF000000"/>
        <rFont val="Arial"/>
        <family val="2"/>
      </rPr>
      <t xml:space="preserve"> and </t>
    </r>
    <r>
      <rPr>
        <i/>
        <sz val="10"/>
        <color rgb="FF000000"/>
        <rFont val="Arial"/>
        <family val="2"/>
      </rPr>
      <t>enddates</t>
    </r>
    <r>
      <rPr>
        <sz val="10"/>
        <color rgb="FF000000"/>
        <rFont val="Arial"/>
        <family val="2"/>
      </rPr>
      <t xml:space="preserve"> are references to the range of start dates and end dates for the </t>
    </r>
    <r>
      <rPr>
        <sz val="10"/>
        <color rgb="FF000000"/>
        <rFont val="Arial"/>
        <family val="2"/>
      </rPr>
      <t>group of sub tasks.</t>
    </r>
  </si>
  <si>
    <t>How do I calculate the %Complete for an entire category of tasks?</t>
  </si>
  <si>
    <t>The %Complete for a category task can be calculated from its sub tasks using the formula below, where "workdays" is a reference to the range of work day values and "complete" is a reference to the %complete for each of the subtasks.</t>
  </si>
  <si>
    <t>=SUMPRODUCT(workdays,complete)/SUM(workdays)</t>
  </si>
  <si>
    <t>Example: =SUMPRODUCT(Q9:Q15,M9:M15)/SUM(Q9:Q15)</t>
  </si>
  <si>
    <t>Let's say you have 3 sub tasks that are 10 days, 12 days, and 14 days long, respectively. If the first subtask is 50% complete and the others are 25% complete, you could calculate the overall percent complete for the group as: =(10*50%+12*25%+14*25%)/(10+12+14).</t>
  </si>
  <si>
    <t>How do I change the Print Settings? (Excel 2010, 2013)</t>
  </si>
  <si>
    <t>Select the entire range of cells you want to print and go to File &gt; Print Area &gt; Set Print Area.</t>
  </si>
  <si>
    <t>Then go to File &gt; Page Setup or File &gt; Print Preview and adjust the Scaling, Margins, and</t>
  </si>
  <si>
    <t>Page Orientation as desired.</t>
  </si>
  <si>
    <t>Can I use CUT/PASTE to move tasks around?</t>
  </si>
  <si>
    <r>
      <t xml:space="preserve">Yes, the formulas in this spreadsheet were designed to allow you to move tasks around by cutting and inserting the cut </t>
    </r>
    <r>
      <rPr>
        <b/>
        <sz val="10"/>
        <color rgb="FF000000"/>
        <rFont val="Arial"/>
        <family val="2"/>
      </rPr>
      <t>rows</t>
    </r>
    <r>
      <rPr>
        <sz val="10"/>
        <color rgb="FF000000"/>
        <rFont val="Arial"/>
        <family val="2"/>
      </rPr>
      <t xml:space="preserve">. Remember, you must move </t>
    </r>
    <r>
      <rPr>
        <b/>
        <sz val="10"/>
        <color rgb="FF000000"/>
        <rFont val="Arial"/>
        <family val="2"/>
      </rPr>
      <t>entire rows</t>
    </r>
    <r>
      <rPr>
        <sz val="10"/>
        <color rgb="FF000000"/>
        <rFont val="Arial"/>
        <family val="2"/>
      </rPr>
      <t>. Behind the scenes, this may result in a lot of duplicate conditional formatting rules. So, it is best to start a new project with a new spreadsheet rather than one that you have edited heavily.</t>
    </r>
  </si>
  <si>
    <t>Can I use Autofilter?</t>
  </si>
  <si>
    <t>Yes, if you must. However, avoid using Sort unless you know exactly what you are doing and how sorting will make all the WBS numbering change.</t>
  </si>
  <si>
    <t>I've messed up the chart area somehow. How do I fix it?</t>
  </si>
  <si>
    <t>Find a row that works, then copy the cells that make up the gantt chart area from that row into the row that is messed up.</t>
  </si>
  <si>
    <t>© 2006-2016 Vertex42 LLC</t>
  </si>
  <si>
    <t>Terms of Use</t>
  </si>
  <si>
    <t>http://www.vertex42.com/ExcelTemplates/excel-gantt-chart.html</t>
  </si>
  <si>
    <t>By Vertex42.com</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</si>
  <si>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</si>
  <si>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</si>
  <si>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</si>
  <si>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</si>
  <si>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t>http://www.vertex42.com/licensing/EULA_privateuse.html</t>
  </si>
  <si>
    <r>
      <rPr>
        <b/>
        <sz val="12"/>
        <color theme="1"/>
        <rFont val="Arial"/>
        <family val="2"/>
      </rPr>
      <t>Do not delete this worksheet.</t>
    </r>
    <r>
      <rPr>
        <sz val="12"/>
        <rFont val="Arial"/>
        <family val="2"/>
      </rPr>
      <t xml:space="preserve"> If necessary, you may hide it by right-clicking on the tab and selecting Hide.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</si>
</sst>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 /\ d\ /\ yy"/>
    <numFmt numFmtId="165" formatCode="[$-409]ddd\ m/dd/yy"/>
    <numFmt numFmtId="166" formatCode="d"/>
    <numFmt numFmtId="167" formatCode="[$-409]d\-mmm\-yyyy;@"/>
    <numFmt numFmtId="168" formatCode="[$-409]ddd\ m/d/yyyy"/>
  </numFmts>
  <fonts count="60">
    <font>
      <sz val="10"/>
      <name val="Arial"/>
    </font>
    <font>
      <sz val="10"/>
      <name val="Arial"/>
      <family val="2"/>
    </font>
    <font>
      <u/>
      <sz val="10"/>
      <color indexed="12"/>
      <name val="Arial"/>
      <family val="2"/>
    </font>
    <font>
      <sz val="8"/>
      <name val="Arial"/>
      <family val="2"/>
    </font>
    <font>
      <u/>
      <sz val="8"/>
      <color indexed="12"/>
      <name val="Arial"/>
      <family val="2"/>
    </font>
    <font>
      <b/>
      <sz val="12"/>
      <name val="Arial"/>
      <family val="2"/>
    </font>
    <font>
      <sz val="10"/>
      <name val="Arial"/>
      <family val="2"/>
    </font>
    <font>
      <sz val="6"/>
      <color indexed="9"/>
      <name val="Arial"/>
      <family val="2"/>
    </font>
    <font>
      <b/>
      <sz val="10"/>
      <name val="Arial"/>
      <family val="2"/>
    </font>
    <font>
      <b/>
      <sz val="8"/>
      <color indexed="81"/>
      <name val="Tahoma"/>
      <family val="2"/>
    </font>
    <font>
      <sz val="8"/>
      <color indexed="81"/>
      <name val="Tahoma"/>
      <family val="2"/>
    </font>
    <font>
      <sz val="14"/>
      <color indexed="56"/>
      <name val="Arial"/>
      <family val="2"/>
    </font>
    <font>
      <b/>
      <sz val="9"/>
      <name val="Arial"/>
      <family val="2"/>
    </font>
    <font>
      <sz val="9"/>
      <name val="Arial"/>
      <family val="2"/>
    </font>
    <font>
      <sz val="7"/>
      <color indexed="55"/>
      <name val="Arial"/>
      <family val="2"/>
    </font>
    <font>
      <sz val="8"/>
      <color indexed="22"/>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name val="Arial"/>
      <family val="2"/>
    </font>
    <font>
      <u/>
      <sz val="12"/>
      <color indexed="12"/>
      <name val="Arial"/>
      <family val="2"/>
    </font>
    <font>
      <sz val="9"/>
      <color rgb="FF000000"/>
      <name val="Arial"/>
      <family val="2"/>
    </font>
    <font>
      <sz val="10"/>
      <color rgb="FF000000"/>
      <name val="Arial"/>
      <family val="2"/>
    </font>
    <font>
      <b/>
      <sz val="10"/>
      <color rgb="FF000000"/>
      <name val="Arial"/>
      <family val="2"/>
    </font>
    <font>
      <i/>
      <sz val="8"/>
      <color theme="0" tint="-0.249977111117893"/>
      <name val="Arial"/>
      <family val="2"/>
    </font>
    <font>
      <sz val="10"/>
      <color theme="3" tint="-0.249977111117893"/>
      <name val="Arial"/>
      <family val="2"/>
    </font>
    <font>
      <sz val="9"/>
      <color theme="1" tint="0.499984740745262"/>
      <name val="Arial"/>
      <family val="2"/>
    </font>
    <font>
      <b/>
      <sz val="10"/>
      <color indexed="10"/>
      <name val="Arial"/>
      <family val="2"/>
    </font>
    <font>
      <sz val="10"/>
      <color indexed="10"/>
      <name val="Arial"/>
      <family val="2"/>
    </font>
    <font>
      <sz val="11"/>
      <name val="Arial"/>
      <family val="2"/>
    </font>
    <font>
      <b/>
      <sz val="12"/>
      <color theme="1"/>
      <name val="Arial"/>
      <family val="2"/>
    </font>
    <font>
      <sz val="18"/>
      <color theme="3"/>
      <name val="Arial"/>
      <family val="2"/>
    </font>
    <font>
      <i/>
      <sz val="10"/>
      <color rgb="FF000000"/>
      <name val="Arial"/>
      <family val="2"/>
    </font>
    <font>
      <sz val="10"/>
      <color rgb="FFC00000"/>
      <name val="Arial"/>
      <family val="2"/>
    </font>
    <font>
      <i/>
      <sz val="10"/>
      <name val="Arial"/>
      <family val="2"/>
    </font>
    <font>
      <b/>
      <sz val="10"/>
      <color rgb="FFC00000"/>
      <name val="Arial"/>
      <family val="2"/>
    </font>
    <font>
      <sz val="14"/>
      <color theme="4" tint="-0.499984740745262"/>
      <name val="Arial"/>
      <family val="2"/>
    </font>
    <font>
      <sz val="18"/>
      <color theme="4" tint="-0.249977111117893"/>
      <name val="Arial"/>
      <family val="2"/>
    </font>
    <font>
      <b/>
      <sz val="12"/>
      <color theme="4" tint="-0.249977111117893"/>
      <name val="Arial"/>
      <family val="2"/>
    </font>
    <font>
      <sz val="9"/>
      <name val="Wingdings"/>
      <charset val="2"/>
    </font>
    <font>
      <sz val="10"/>
      <name val="Wingdings"/>
      <charset val="2"/>
    </font>
    <font>
      <sz val="8"/>
      <color rgb="FF000000"/>
      <name val="Arial"/>
      <family val="2"/>
    </font>
    <font>
      <b/>
      <u/>
      <sz val="10"/>
      <color indexed="12"/>
      <name val="Arial"/>
      <family val="2"/>
    </font>
    <font>
      <b/>
      <sz val="8"/>
      <name val="Arial"/>
      <family val="2"/>
    </font>
    <font>
      <i/>
      <sz val="8"/>
      <color rgb="FF000000"/>
      <name val="Arial"/>
      <family val="2"/>
    </font>
    <font>
      <sz val="10"/>
      <color theme="0" tint="-0.249977111117893"/>
      <name val="Arial"/>
      <family val="2"/>
    </font>
  </fonts>
  <fills count="30">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rgb="FFFFFFFF"/>
        <bgColor rgb="FFFFFFFF"/>
      </patternFill>
    </fill>
    <fill>
      <patternFill patternType="solid">
        <fgColor theme="0" tint="-0.14999847407452621"/>
        <bgColor rgb="FFD9D9D9"/>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BAE0BD"/>
        <bgColor indexed="64"/>
      </patternFill>
    </fill>
    <fill>
      <patternFill patternType="solid">
        <fgColor rgb="FFB4DEB7"/>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4"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rgb="FFEAEAEA"/>
      </top>
      <bottom style="thin">
        <color rgb="FFEAEAEA"/>
      </bottom>
      <diagonal/>
    </border>
    <border>
      <left/>
      <right/>
      <top/>
      <bottom style="thin">
        <color rgb="FFEAEAEA"/>
      </bottom>
      <diagonal/>
    </border>
    <border>
      <left/>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top/>
      <bottom/>
      <diagonal/>
    </border>
    <border>
      <left/>
      <right style="thin">
        <color theme="0" tint="-0.24994659260841701"/>
      </right>
      <top/>
      <bottom/>
      <diagonal/>
    </border>
  </borders>
  <cellStyleXfs count="44">
    <xf numFmtId="0" fontId="0" fillId="0" borderId="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16" borderId="0" applyNumberFormat="0" applyBorder="0" applyAlignment="0" applyProtection="0"/>
    <xf numFmtId="0" fontId="19" fillId="17" borderId="1" applyNumberFormat="0" applyAlignment="0" applyProtection="0"/>
    <xf numFmtId="0" fontId="20" fillId="18" borderId="2" applyNumberFormat="0" applyAlignment="0" applyProtection="0"/>
    <xf numFmtId="0" fontId="21" fillId="0" borderId="0" applyNumberFormat="0" applyFill="0" applyBorder="0" applyAlignment="0" applyProtection="0"/>
    <xf numFmtId="0" fontId="22" fillId="19"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26" fillId="11" borderId="1" applyNumberFormat="0" applyAlignment="0" applyProtection="0"/>
    <xf numFmtId="0" fontId="27" fillId="0" borderId="6" applyNumberFormat="0" applyFill="0" applyAlignment="0" applyProtection="0"/>
    <xf numFmtId="0" fontId="28" fillId="5" borderId="0" applyNumberFormat="0" applyBorder="0" applyAlignment="0" applyProtection="0"/>
    <xf numFmtId="0" fontId="6" fillId="5" borderId="7" applyNumberFormat="0" applyFont="0" applyAlignment="0" applyProtection="0"/>
    <xf numFmtId="0" fontId="29" fillId="17" borderId="8" applyNumberFormat="0" applyAlignment="0" applyProtection="0"/>
    <xf numFmtId="9" fontId="1" fillId="0" borderId="0" applyFon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cellStyleXfs>
  <cellXfs count="177">
    <xf numFmtId="0" fontId="0" fillId="0" borderId="0" xfId="0"/>
    <xf numFmtId="0" fontId="0" fillId="20" borderId="0" xfId="0" applyFill="1"/>
    <xf numFmtId="0" fontId="3" fillId="0" borderId="0" xfId="0" applyFont="1"/>
    <xf numFmtId="0" fontId="7" fillId="0" borderId="0" xfId="0" applyFont="1"/>
    <xf numFmtId="164" fontId="15" fillId="21" borderId="0" xfId="0" applyNumberFormat="1" applyFont="1" applyFill="1" applyAlignment="1">
      <alignment horizontal="center" vertical="center"/>
    </xf>
    <xf numFmtId="0" fontId="4" fillId="20" borderId="0" xfId="34" applyNumberFormat="1" applyFont="1" applyFill="1" applyAlignment="1" applyProtection="1">
      <alignment horizontal="right"/>
    </xf>
    <xf numFmtId="0" fontId="0" fillId="0" borderId="0" xfId="0" applyAlignment="1">
      <alignment horizontal="left" indent="1"/>
    </xf>
    <xf numFmtId="0" fontId="8" fillId="0" borderId="0" xfId="0" applyFont="1" applyAlignment="1">
      <alignment horizontal="right"/>
    </xf>
    <xf numFmtId="0" fontId="8" fillId="0" borderId="0" xfId="0" applyFont="1" applyAlignment="1">
      <alignment horizontal="center"/>
    </xf>
    <xf numFmtId="49" fontId="1" fillId="24" borderId="10" xfId="0" applyNumberFormat="1" applyFont="1" applyFill="1" applyBorder="1" applyAlignment="1">
      <alignment horizontal="center"/>
    </xf>
    <xf numFmtId="0" fontId="1" fillId="0" borderId="0" xfId="0" applyFont="1"/>
    <xf numFmtId="0" fontId="39" fillId="0" borderId="0" xfId="0" applyFont="1" applyAlignment="1">
      <alignment horizontal="right"/>
    </xf>
    <xf numFmtId="0" fontId="1" fillId="26" borderId="0" xfId="0" applyFont="1" applyFill="1" applyAlignment="1">
      <alignment horizontal="center"/>
    </xf>
    <xf numFmtId="0" fontId="1" fillId="26" borderId="0" xfId="0" applyFont="1" applyFill="1"/>
    <xf numFmtId="0" fontId="40" fillId="0" borderId="0" xfId="0" applyFont="1"/>
    <xf numFmtId="0" fontId="1" fillId="24" borderId="0" xfId="0" applyFont="1" applyFill="1" applyAlignment="1">
      <alignment horizontal="left" indent="1"/>
    </xf>
    <xf numFmtId="14" fontId="0" fillId="0" borderId="0" xfId="0" applyNumberFormat="1"/>
    <xf numFmtId="0" fontId="3" fillId="0" borderId="0" xfId="0" applyFont="1" applyAlignment="1">
      <alignment horizontal="right"/>
    </xf>
    <xf numFmtId="0" fontId="1" fillId="0" borderId="0" xfId="0" applyFont="1" applyAlignment="1">
      <alignment horizontal="left" indent="1"/>
    </xf>
    <xf numFmtId="0" fontId="8" fillId="0" borderId="0" xfId="0" applyFont="1"/>
    <xf numFmtId="0" fontId="1" fillId="0" borderId="0" xfId="0" applyFont="1" applyAlignment="1">
      <alignment horizontal="left" wrapText="1" indent="1"/>
    </xf>
    <xf numFmtId="0" fontId="1" fillId="21" borderId="0" xfId="0" applyFont="1" applyFill="1" applyAlignment="1">
      <alignment horizontal="center"/>
    </xf>
    <xf numFmtId="0" fontId="1" fillId="0" borderId="0" xfId="0" applyFont="1" applyAlignment="1">
      <alignment horizontal="left"/>
    </xf>
    <xf numFmtId="0" fontId="42" fillId="0" borderId="0" xfId="0" applyFont="1" applyAlignment="1">
      <alignment horizontal="left"/>
    </xf>
    <xf numFmtId="0" fontId="1" fillId="0" borderId="0" xfId="0" applyFont="1" applyAlignment="1">
      <alignment horizontal="center"/>
    </xf>
    <xf numFmtId="0" fontId="1" fillId="0" borderId="0" xfId="0" quotePrefix="1" applyFont="1" applyAlignment="1">
      <alignment horizontal="left" wrapText="1" indent="1"/>
    </xf>
    <xf numFmtId="0" fontId="8" fillId="0" borderId="0" xfId="0" applyFont="1" applyAlignment="1">
      <alignment horizontal="left" wrapText="1" indent="1"/>
    </xf>
    <xf numFmtId="0" fontId="1" fillId="0" borderId="12" xfId="0" applyFont="1" applyBorder="1"/>
    <xf numFmtId="0" fontId="0" fillId="0" borderId="12" xfId="0" applyBorder="1"/>
    <xf numFmtId="0" fontId="33" fillId="0" borderId="13" xfId="0" applyFont="1" applyBorder="1" applyAlignment="1">
      <alignment horizontal="left" wrapText="1" indent="1"/>
    </xf>
    <xf numFmtId="0" fontId="43" fillId="0" borderId="12" xfId="0" applyFont="1" applyBorder="1"/>
    <xf numFmtId="0" fontId="33" fillId="0" borderId="12" xfId="0" applyFont="1" applyBorder="1" applyAlignment="1">
      <alignment horizontal="left" wrapText="1"/>
    </xf>
    <xf numFmtId="0" fontId="5" fillId="0" borderId="12" xfId="0" applyFont="1" applyBorder="1" applyAlignment="1">
      <alignment horizontal="left" wrapText="1"/>
    </xf>
    <xf numFmtId="0" fontId="34" fillId="0" borderId="12" xfId="0" applyFont="1" applyBorder="1" applyAlignment="1">
      <alignment horizontal="left" wrapText="1"/>
    </xf>
    <xf numFmtId="0" fontId="33" fillId="0" borderId="12" xfId="0" applyFont="1" applyBorder="1" applyAlignment="1">
      <alignment horizontal="left"/>
    </xf>
    <xf numFmtId="0" fontId="2" fillId="0" borderId="0" xfId="34" applyAlignment="1" applyProtection="1"/>
    <xf numFmtId="0" fontId="36" fillId="0" borderId="0" xfId="0" applyFont="1"/>
    <xf numFmtId="0" fontId="37" fillId="0" borderId="0" xfId="0" applyFont="1"/>
    <xf numFmtId="0" fontId="36" fillId="0" borderId="0" xfId="0" applyFont="1" applyAlignment="1">
      <alignment wrapText="1"/>
    </xf>
    <xf numFmtId="0" fontId="3" fillId="0" borderId="0" xfId="0" applyFont="1" applyAlignment="1">
      <alignment wrapText="1"/>
    </xf>
    <xf numFmtId="0" fontId="36" fillId="0" borderId="0" xfId="0" applyFont="1" applyAlignment="1">
      <alignment horizontal="right"/>
    </xf>
    <xf numFmtId="0" fontId="36" fillId="0" borderId="0" xfId="0" applyFont="1" applyAlignment="1">
      <alignment horizontal="left" wrapText="1"/>
    </xf>
    <xf numFmtId="0" fontId="36" fillId="0" borderId="0" xfId="0" applyFont="1" applyAlignment="1">
      <alignment horizontal="left" wrapText="1" indent="1"/>
    </xf>
    <xf numFmtId="0" fontId="37" fillId="0" borderId="0" xfId="0" applyFont="1" applyAlignment="1">
      <alignment horizontal="right"/>
    </xf>
    <xf numFmtId="0" fontId="1" fillId="0" borderId="0" xfId="0" applyFont="1" applyAlignment="1">
      <alignment wrapText="1"/>
    </xf>
    <xf numFmtId="0" fontId="1" fillId="0" borderId="0" xfId="0" applyFont="1" applyAlignment="1">
      <alignment horizontal="right"/>
    </xf>
    <xf numFmtId="0" fontId="0" fillId="0" borderId="0" xfId="0" applyAlignment="1">
      <alignment horizontal="center"/>
    </xf>
    <xf numFmtId="0" fontId="8" fillId="25" borderId="0" xfId="0" applyFont="1" applyFill="1"/>
    <xf numFmtId="0" fontId="8" fillId="25" borderId="0" xfId="0" applyFont="1" applyFill="1" applyAlignment="1">
      <alignment horizontal="center"/>
    </xf>
    <xf numFmtId="0" fontId="0" fillId="25" borderId="0" xfId="0" applyFill="1"/>
    <xf numFmtId="0" fontId="8" fillId="25" borderId="0" xfId="0" applyFont="1" applyFill="1" applyAlignment="1">
      <alignment horizontal="right"/>
    </xf>
    <xf numFmtId="0" fontId="51" fillId="0" borderId="15" xfId="0" applyFont="1" applyBorder="1" applyAlignment="1">
      <alignment horizontal="left" vertical="center"/>
    </xf>
    <xf numFmtId="0" fontId="45" fillId="0" borderId="15" xfId="0" applyFont="1" applyBorder="1" applyAlignment="1">
      <alignment horizontal="left" vertical="center"/>
    </xf>
    <xf numFmtId="0" fontId="1" fillId="27" borderId="0" xfId="0" applyFont="1" applyFill="1" applyAlignment="1">
      <alignment horizontal="center"/>
    </xf>
    <xf numFmtId="0" fontId="3" fillId="0" borderId="0" xfId="0" applyFont="1" applyAlignment="1">
      <alignment horizontal="left" vertical="center"/>
    </xf>
    <xf numFmtId="0" fontId="2" fillId="0" borderId="13" xfId="34" applyBorder="1" applyAlignment="1" applyProtection="1">
      <alignment horizontal="left" wrapText="1"/>
    </xf>
    <xf numFmtId="0" fontId="0" fillId="0" borderId="0" xfId="0" applyAlignment="1">
      <alignment horizontal="left" vertical="center"/>
    </xf>
    <xf numFmtId="0" fontId="1" fillId="24" borderId="0" xfId="0" applyFont="1" applyFill="1" applyAlignment="1">
      <alignment horizontal="left" vertical="center"/>
    </xf>
    <xf numFmtId="166" fontId="3" fillId="0" borderId="11" xfId="0" applyNumberFormat="1" applyFont="1" applyBorder="1" applyAlignment="1">
      <alignment horizontal="center"/>
    </xf>
    <xf numFmtId="0" fontId="50" fillId="0" borderId="0" xfId="0" applyFont="1" applyAlignment="1">
      <alignment vertical="center"/>
    </xf>
    <xf numFmtId="0" fontId="11" fillId="0" borderId="0" xfId="0" applyFont="1" applyAlignment="1">
      <alignment vertical="center"/>
    </xf>
    <xf numFmtId="0" fontId="14" fillId="0" borderId="0" xfId="0" applyFont="1"/>
    <xf numFmtId="0" fontId="38" fillId="0" borderId="0" xfId="0" applyFont="1" applyAlignment="1">
      <alignment vertical="center"/>
    </xf>
    <xf numFmtId="0" fontId="13" fillId="0" borderId="0" xfId="0" applyFont="1"/>
    <xf numFmtId="1" fontId="35" fillId="0" borderId="17" xfId="0" applyNumberFormat="1" applyFont="1" applyBorder="1" applyAlignment="1">
      <alignment horizontal="center"/>
    </xf>
    <xf numFmtId="0" fontId="13" fillId="0" borderId="17" xfId="0" applyFont="1" applyBorder="1" applyAlignment="1">
      <alignment horizontal="center" vertical="center"/>
    </xf>
    <xf numFmtId="0" fontId="1" fillId="0" borderId="17" xfId="0" applyFont="1" applyBorder="1"/>
    <xf numFmtId="0" fontId="13" fillId="0" borderId="17" xfId="0" applyFont="1" applyBorder="1"/>
    <xf numFmtId="1" fontId="35" fillId="27" borderId="17" xfId="0" applyNumberFormat="1" applyFont="1" applyFill="1" applyBorder="1" applyAlignment="1" applyProtection="1">
      <alignment horizontal="center"/>
      <protection locked="0"/>
    </xf>
    <xf numFmtId="0" fontId="3" fillId="24" borderId="17" xfId="0" applyFont="1" applyFill="1" applyBorder="1"/>
    <xf numFmtId="0" fontId="3" fillId="24" borderId="17" xfId="0" applyFont="1" applyFill="1" applyBorder="1" applyAlignment="1">
      <alignment horizontal="center"/>
    </xf>
    <xf numFmtId="0" fontId="3" fillId="24" borderId="17" xfId="0" applyFont="1" applyFill="1" applyBorder="1" applyAlignment="1">
      <alignment horizontal="center" vertical="center"/>
    </xf>
    <xf numFmtId="0" fontId="3" fillId="0" borderId="17" xfId="0" applyFont="1" applyBorder="1"/>
    <xf numFmtId="0" fontId="54" fillId="0" borderId="17" xfId="0" applyFont="1" applyBorder="1" applyAlignment="1">
      <alignment horizontal="center" vertical="center"/>
    </xf>
    <xf numFmtId="0" fontId="53" fillId="0" borderId="17" xfId="0" applyFont="1" applyBorder="1" applyAlignment="1">
      <alignment horizontal="center" vertical="center"/>
    </xf>
    <xf numFmtId="0" fontId="13" fillId="0" borderId="0" xfId="0" applyFont="1" applyAlignment="1">
      <alignment horizontal="center" wrapText="1"/>
    </xf>
    <xf numFmtId="0" fontId="1" fillId="0" borderId="16" xfId="0" applyFont="1" applyBorder="1" applyAlignment="1">
      <alignment horizontal="center"/>
    </xf>
    <xf numFmtId="14" fontId="0" fillId="0" borderId="14" xfId="0" applyNumberFormat="1" applyBorder="1"/>
    <xf numFmtId="0" fontId="0" fillId="0" borderId="14" xfId="0" applyBorder="1" applyAlignment="1">
      <alignment horizontal="left" indent="1"/>
    </xf>
    <xf numFmtId="0" fontId="0" fillId="0" borderId="14" xfId="0" applyBorder="1" applyAlignment="1">
      <alignment horizontal="left" vertical="center"/>
    </xf>
    <xf numFmtId="0" fontId="1" fillId="0" borderId="14" xfId="0" applyFont="1" applyBorder="1" applyAlignment="1">
      <alignment horizontal="left" vertical="center"/>
    </xf>
    <xf numFmtId="0" fontId="1" fillId="0" borderId="14" xfId="0" applyFont="1" applyBorder="1" applyAlignment="1">
      <alignment horizontal="left" indent="1"/>
    </xf>
    <xf numFmtId="0" fontId="1" fillId="28" borderId="0" xfId="0" applyFont="1" applyFill="1" applyAlignment="1">
      <alignment horizontal="center"/>
    </xf>
    <xf numFmtId="0" fontId="48" fillId="0" borderId="0" xfId="0" applyFont="1"/>
    <xf numFmtId="0" fontId="36" fillId="0" borderId="0" xfId="0" quotePrefix="1" applyFont="1" applyAlignment="1">
      <alignment horizontal="left" wrapText="1" indent="1"/>
    </xf>
    <xf numFmtId="0" fontId="56" fillId="0" borderId="0" xfId="34" applyFont="1" applyAlignment="1" applyProtection="1">
      <alignment horizontal="center"/>
    </xf>
    <xf numFmtId="0" fontId="3" fillId="25" borderId="18" xfId="0" applyFont="1" applyFill="1" applyBorder="1" applyAlignment="1">
      <alignment horizontal="left"/>
    </xf>
    <xf numFmtId="1" fontId="35" fillId="0" borderId="18" xfId="0" applyNumberFormat="1" applyFont="1" applyBorder="1" applyAlignment="1">
      <alignment horizontal="center"/>
    </xf>
    <xf numFmtId="0" fontId="13" fillId="0" borderId="18" xfId="0" applyFont="1" applyBorder="1" applyAlignment="1">
      <alignment horizontal="center" vertical="center"/>
    </xf>
    <xf numFmtId="0" fontId="13" fillId="0" borderId="19" xfId="0" applyFont="1" applyBorder="1" applyAlignment="1">
      <alignment horizontal="center" wrapText="1"/>
    </xf>
    <xf numFmtId="0" fontId="13" fillId="0" borderId="20" xfId="0" applyFont="1" applyBorder="1" applyAlignment="1">
      <alignment horizontal="center" shrinkToFit="1"/>
    </xf>
    <xf numFmtId="14" fontId="55" fillId="25" borderId="18" xfId="0" applyNumberFormat="1" applyFont="1" applyFill="1" applyBorder="1" applyAlignment="1">
      <alignment horizontal="right" shrinkToFit="1"/>
    </xf>
    <xf numFmtId="14" fontId="55" fillId="25" borderId="17" xfId="0" applyNumberFormat="1" applyFont="1" applyFill="1" applyBorder="1" applyAlignment="1">
      <alignment horizontal="right" shrinkToFit="1"/>
    </xf>
    <xf numFmtId="0" fontId="3" fillId="28" borderId="18" xfId="0" applyFont="1" applyFill="1" applyBorder="1" applyAlignment="1" applyProtection="1">
      <alignment horizontal="center" shrinkToFit="1"/>
      <protection locked="0"/>
    </xf>
    <xf numFmtId="0" fontId="55" fillId="28" borderId="17" xfId="0" applyFont="1" applyFill="1" applyBorder="1" applyAlignment="1" applyProtection="1">
      <alignment horizontal="center" shrinkToFit="1"/>
      <protection locked="0"/>
    </xf>
    <xf numFmtId="0" fontId="3" fillId="28" borderId="17" xfId="0" applyFont="1" applyFill="1" applyBorder="1" applyAlignment="1" applyProtection="1">
      <alignment horizontal="center" shrinkToFit="1"/>
      <protection locked="0"/>
    </xf>
    <xf numFmtId="0" fontId="1" fillId="0" borderId="0" xfId="0" applyFont="1" applyAlignment="1">
      <alignment vertical="center"/>
    </xf>
    <xf numFmtId="1" fontId="55" fillId="25" borderId="18" xfId="0" applyNumberFormat="1" applyFont="1" applyFill="1" applyBorder="1" applyAlignment="1">
      <alignment horizontal="center"/>
    </xf>
    <xf numFmtId="1" fontId="55" fillId="25" borderId="17" xfId="0" applyNumberFormat="1" applyFont="1" applyFill="1" applyBorder="1" applyAlignment="1">
      <alignment horizontal="center"/>
    </xf>
    <xf numFmtId="165" fontId="3" fillId="27" borderId="18" xfId="0" applyNumberFormat="1" applyFont="1" applyFill="1" applyBorder="1" applyAlignment="1" applyProtection="1">
      <alignment horizontal="right" shrinkToFit="1"/>
      <protection locked="0"/>
    </xf>
    <xf numFmtId="1" fontId="3" fillId="27" borderId="18" xfId="0" applyNumberFormat="1" applyFont="1" applyFill="1" applyBorder="1" applyAlignment="1" applyProtection="1">
      <alignment horizontal="center"/>
      <protection locked="0"/>
    </xf>
    <xf numFmtId="1" fontId="3" fillId="27" borderId="18" xfId="40" applyNumberFormat="1" applyFont="1" applyFill="1" applyBorder="1" applyAlignment="1" applyProtection="1">
      <alignment horizontal="center"/>
      <protection locked="0"/>
    </xf>
    <xf numFmtId="165" fontId="55" fillId="29" borderId="17" xfId="0" applyNumberFormat="1" applyFont="1" applyFill="1" applyBorder="1" applyAlignment="1" applyProtection="1">
      <alignment horizontal="right" shrinkToFit="1"/>
      <protection locked="0"/>
    </xf>
    <xf numFmtId="165" fontId="55" fillId="27" borderId="17" xfId="0" applyNumberFormat="1" applyFont="1" applyFill="1" applyBorder="1" applyAlignment="1" applyProtection="1">
      <alignment horizontal="right" shrinkToFit="1"/>
      <protection locked="0"/>
    </xf>
    <xf numFmtId="1" fontId="55" fillId="27" borderId="17" xfId="0" applyNumberFormat="1" applyFont="1" applyFill="1" applyBorder="1" applyAlignment="1" applyProtection="1">
      <alignment horizontal="center"/>
      <protection locked="0"/>
    </xf>
    <xf numFmtId="165" fontId="57" fillId="27" borderId="17" xfId="0" applyNumberFormat="1" applyFont="1" applyFill="1" applyBorder="1" applyAlignment="1" applyProtection="1">
      <alignment horizontal="right" shrinkToFit="1"/>
      <protection locked="0"/>
    </xf>
    <xf numFmtId="1" fontId="3" fillId="27" borderId="17" xfId="0" applyNumberFormat="1" applyFont="1" applyFill="1" applyBorder="1" applyAlignment="1" applyProtection="1">
      <alignment horizontal="center"/>
      <protection locked="0"/>
    </xf>
    <xf numFmtId="1" fontId="3" fillId="27" borderId="17" xfId="40" applyNumberFormat="1" applyFont="1" applyFill="1" applyBorder="1" applyAlignment="1" applyProtection="1">
      <alignment horizontal="center"/>
      <protection locked="0"/>
    </xf>
    <xf numFmtId="165" fontId="3" fillId="27" borderId="17" xfId="0" applyNumberFormat="1" applyFont="1" applyFill="1" applyBorder="1" applyAlignment="1" applyProtection="1">
      <alignment horizontal="right" shrinkToFit="1"/>
      <protection locked="0"/>
    </xf>
    <xf numFmtId="0" fontId="55" fillId="23" borderId="17" xfId="0" applyFont="1" applyFill="1" applyBorder="1"/>
    <xf numFmtId="0" fontId="55" fillId="22" borderId="17" xfId="0" applyFont="1" applyFill="1" applyBorder="1" applyAlignment="1">
      <alignment horizontal="center"/>
    </xf>
    <xf numFmtId="0" fontId="55" fillId="0" borderId="17" xfId="0" applyFont="1" applyBorder="1" applyAlignment="1">
      <alignment horizontal="center"/>
    </xf>
    <xf numFmtId="9" fontId="3" fillId="28" borderId="18" xfId="40" applyFont="1" applyFill="1" applyBorder="1" applyAlignment="1" applyProtection="1">
      <alignment horizontal="center"/>
      <protection locked="0"/>
    </xf>
    <xf numFmtId="9" fontId="55" fillId="28" borderId="17" xfId="40" applyFont="1" applyFill="1" applyBorder="1" applyAlignment="1" applyProtection="1">
      <alignment horizontal="center"/>
      <protection locked="0"/>
    </xf>
    <xf numFmtId="0" fontId="3" fillId="27" borderId="17" xfId="0" applyFont="1" applyFill="1" applyBorder="1" applyAlignment="1" applyProtection="1">
      <alignment horizontal="center"/>
      <protection locked="0"/>
    </xf>
    <xf numFmtId="9" fontId="3" fillId="28" borderId="17" xfId="40" applyFont="1" applyFill="1" applyBorder="1" applyAlignment="1" applyProtection="1">
      <alignment horizontal="center"/>
      <protection locked="0"/>
    </xf>
    <xf numFmtId="9" fontId="55" fillId="0" borderId="17" xfId="40" applyFont="1" applyBorder="1" applyAlignment="1" applyProtection="1">
      <alignment horizontal="center"/>
    </xf>
    <xf numFmtId="0" fontId="3" fillId="28" borderId="18" xfId="0" applyFont="1" applyFill="1" applyBorder="1" applyAlignment="1" applyProtection="1">
      <alignment horizontal="left"/>
      <protection locked="0"/>
    </xf>
    <xf numFmtId="0" fontId="3" fillId="27" borderId="18" xfId="0" applyFont="1" applyFill="1" applyBorder="1" applyProtection="1">
      <protection locked="0"/>
    </xf>
    <xf numFmtId="0" fontId="3" fillId="27" borderId="18" xfId="0" applyFont="1" applyFill="1" applyBorder="1" applyAlignment="1" applyProtection="1">
      <alignment horizontal="right"/>
      <protection locked="0"/>
    </xf>
    <xf numFmtId="0" fontId="3" fillId="28" borderId="17" xfId="0" applyFont="1" applyFill="1" applyBorder="1" applyAlignment="1" applyProtection="1">
      <alignment horizontal="left"/>
      <protection locked="0"/>
    </xf>
    <xf numFmtId="0" fontId="3" fillId="27" borderId="17" xfId="0" applyFont="1" applyFill="1" applyBorder="1" applyProtection="1">
      <protection locked="0"/>
    </xf>
    <xf numFmtId="0" fontId="3" fillId="27" borderId="17" xfId="0" applyFont="1" applyFill="1" applyBorder="1" applyAlignment="1" applyProtection="1">
      <alignment horizontal="right"/>
      <protection locked="0"/>
    </xf>
    <xf numFmtId="0" fontId="58" fillId="23" borderId="17" xfId="0" applyFont="1" applyFill="1" applyBorder="1"/>
    <xf numFmtId="0" fontId="55" fillId="23" borderId="17" xfId="0" applyFont="1" applyFill="1" applyBorder="1" applyAlignment="1">
      <alignment horizontal="right"/>
    </xf>
    <xf numFmtId="165" fontId="55" fillId="23" borderId="17" xfId="0" applyNumberFormat="1" applyFont="1" applyFill="1" applyBorder="1"/>
    <xf numFmtId="0" fontId="55" fillId="22" borderId="17" xfId="0" applyFont="1" applyFill="1" applyBorder="1"/>
    <xf numFmtId="0" fontId="55" fillId="22" borderId="17" xfId="0" applyFont="1" applyFill="1" applyBorder="1" applyAlignment="1">
      <alignment horizontal="right"/>
    </xf>
    <xf numFmtId="1" fontId="55" fillId="0" borderId="17" xfId="0" applyNumberFormat="1" applyFont="1" applyBorder="1" applyAlignment="1">
      <alignment horizontal="center"/>
    </xf>
    <xf numFmtId="0" fontId="55" fillId="0" borderId="17" xfId="0" applyFont="1" applyBorder="1"/>
    <xf numFmtId="0" fontId="55" fillId="0" borderId="17" xfId="0" applyFont="1" applyBorder="1" applyAlignment="1">
      <alignment horizontal="right"/>
    </xf>
    <xf numFmtId="0" fontId="57" fillId="27" borderId="18" xfId="0" applyFont="1" applyFill="1" applyBorder="1" applyProtection="1">
      <protection locked="0"/>
    </xf>
    <xf numFmtId="0" fontId="57" fillId="27" borderId="17" xfId="0" applyFont="1" applyFill="1" applyBorder="1" applyProtection="1">
      <protection locked="0"/>
    </xf>
    <xf numFmtId="0" fontId="3" fillId="27" borderId="17" xfId="0" applyFont="1" applyFill="1" applyBorder="1" applyAlignment="1" applyProtection="1">
      <alignment horizontal="left"/>
      <protection locked="0"/>
    </xf>
    <xf numFmtId="0" fontId="58" fillId="23" borderId="17" xfId="0" applyFont="1" applyFill="1" applyBorder="1" applyAlignment="1">
      <alignment horizontal="left"/>
    </xf>
    <xf numFmtId="0" fontId="13" fillId="0" borderId="0" xfId="0" applyFont="1" applyAlignment="1">
      <alignment horizontal="right" vertical="center"/>
    </xf>
    <xf numFmtId="0" fontId="13" fillId="0" borderId="0" xfId="0" applyFont="1" applyAlignment="1">
      <alignment horizontal="right"/>
    </xf>
    <xf numFmtId="0" fontId="13" fillId="0" borderId="16" xfId="0" applyFont="1" applyBorder="1" applyAlignment="1" applyProtection="1">
      <alignment horizontal="center" shrinkToFit="1"/>
      <protection locked="0"/>
    </xf>
    <xf numFmtId="0" fontId="13" fillId="0" borderId="16" xfId="0" applyFont="1" applyBorder="1" applyAlignment="1" applyProtection="1">
      <alignment horizontal="center"/>
      <protection locked="0"/>
    </xf>
    <xf numFmtId="0" fontId="0" fillId="27" borderId="14" xfId="0" applyFill="1" applyBorder="1" applyAlignment="1">
      <alignment horizontal="center"/>
    </xf>
    <xf numFmtId="0" fontId="59" fillId="0" borderId="0" xfId="0" applyFont="1"/>
    <xf numFmtId="0" fontId="1" fillId="27" borderId="14" xfId="0" applyFont="1" applyFill="1" applyBorder="1"/>
    <xf numFmtId="0" fontId="1" fillId="27" borderId="14" xfId="0" applyFont="1" applyFill="1" applyBorder="1" applyAlignment="1">
      <alignment horizontal="center"/>
    </xf>
    <xf numFmtId="0" fontId="0" fillId="27" borderId="14" xfId="0" applyFill="1" applyBorder="1"/>
    <xf numFmtId="0" fontId="8" fillId="24" borderId="0" xfId="0" applyFont="1" applyFill="1"/>
    <xf numFmtId="168" fontId="13" fillId="0" borderId="16" xfId="0" applyNumberFormat="1" applyFont="1" applyBorder="1" applyAlignment="1" applyProtection="1">
      <alignment horizontal="left" vertical="center" indent="1" shrinkToFit="1"/>
      <protection locked="0"/>
    </xf>
    <xf numFmtId="0" fontId="1" fillId="0" borderId="0" xfId="0" applyFont="1" applyAlignment="1">
      <alignment horizontal="left" wrapText="1"/>
    </xf>
    <xf numFmtId="165" fontId="3" fillId="28" borderId="18" xfId="0" applyNumberFormat="1" applyFont="1" applyFill="1" applyBorder="1" applyAlignment="1" applyProtection="1">
      <alignment horizontal="right" shrinkToFit="1"/>
      <protection locked="0"/>
    </xf>
    <xf numFmtId="165" fontId="55" fillId="28" borderId="17" xfId="0" applyNumberFormat="1" applyFont="1" applyFill="1" applyBorder="1" applyAlignment="1" applyProtection="1">
      <alignment horizontal="right" shrinkToFit="1"/>
      <protection locked="0"/>
    </xf>
    <xf numFmtId="165" fontId="57" fillId="28" borderId="17" xfId="0" applyNumberFormat="1" applyFont="1" applyFill="1" applyBorder="1" applyAlignment="1" applyProtection="1">
      <alignment horizontal="right" shrinkToFit="1"/>
      <protection locked="0"/>
    </xf>
    <xf numFmtId="165" fontId="3" fillId="28" borderId="17" xfId="0" applyNumberFormat="1" applyFont="1" applyFill="1" applyBorder="1" applyAlignment="1" applyProtection="1">
      <alignment horizontal="right" shrinkToFit="1"/>
      <protection locked="0"/>
    </xf>
    <xf numFmtId="0" fontId="1" fillId="24" borderId="0" xfId="0" applyFont="1" applyFill="1" applyAlignment="1">
      <alignment horizontal="center"/>
    </xf>
    <xf numFmtId="0" fontId="52" fillId="0" borderId="0" xfId="0" applyFont="1" applyAlignment="1">
      <alignment horizontal="left"/>
    </xf>
    <xf numFmtId="0" fontId="3" fillId="0" borderId="0" xfId="0" applyFont="1" applyAlignment="1">
      <alignment horizontal="left" wrapText="1"/>
    </xf>
    <xf numFmtId="0" fontId="3" fillId="0" borderId="19" xfId="0" applyFont="1" applyBorder="1" applyAlignment="1">
      <alignment horizontal="left"/>
    </xf>
    <xf numFmtId="0" fontId="13" fillId="0" borderId="0" xfId="0" applyFont="1" applyAlignment="1">
      <alignment horizontal="center"/>
    </xf>
    <xf numFmtId="0" fontId="13" fillId="0" borderId="19" xfId="0" applyFont="1" applyBorder="1" applyAlignment="1">
      <alignment horizontal="center"/>
    </xf>
    <xf numFmtId="0" fontId="3" fillId="0" borderId="0" xfId="0" applyFont="1" applyAlignment="1">
      <alignment horizontal="center" wrapText="1"/>
    </xf>
    <xf numFmtId="0" fontId="3" fillId="0" borderId="19" xfId="0" applyFont="1" applyBorder="1" applyAlignment="1">
      <alignment horizontal="center" wrapText="1"/>
    </xf>
    <xf numFmtId="0" fontId="13" fillId="0" borderId="0" xfId="0" applyFont="1" applyAlignment="1">
      <alignment horizontal="left"/>
    </xf>
    <xf numFmtId="0" fontId="13" fillId="0" borderId="19" xfId="0" applyFont="1" applyBorder="1" applyAlignment="1">
      <alignment horizontal="left"/>
    </xf>
    <xf numFmtId="0" fontId="12" fillId="0" borderId="0" xfId="0" applyFont="1" applyAlignment="1">
      <alignment horizontal="left" wrapText="1"/>
    </xf>
    <xf numFmtId="0" fontId="12" fillId="0" borderId="19" xfId="0" applyFont="1" applyBorder="1" applyAlignment="1">
      <alignment horizontal="left" wrapText="1"/>
    </xf>
    <xf numFmtId="0" fontId="12" fillId="0" borderId="0" xfId="0" applyFont="1" applyAlignment="1">
      <alignment horizontal="center" wrapText="1"/>
    </xf>
    <xf numFmtId="0" fontId="12" fillId="0" borderId="19" xfId="0" applyFont="1" applyBorder="1" applyAlignment="1">
      <alignment horizontal="center" wrapText="1"/>
    </xf>
    <xf numFmtId="0" fontId="3" fillId="0" borderId="19" xfId="0" applyFont="1" applyBorder="1" applyAlignment="1">
      <alignment horizontal="left" wrapText="1"/>
    </xf>
    <xf numFmtId="0" fontId="13" fillId="0" borderId="21" xfId="0" applyFont="1" applyBorder="1" applyAlignment="1">
      <alignment horizontal="left" vertical="center"/>
    </xf>
    <xf numFmtId="0" fontId="13" fillId="0" borderId="0" xfId="0" applyFont="1" applyAlignment="1">
      <alignment horizontal="left" vertical="center"/>
    </xf>
    <xf numFmtId="0" fontId="13" fillId="0" borderId="22" xfId="0" applyFont="1" applyBorder="1" applyAlignment="1">
      <alignment horizontal="left" vertical="center"/>
    </xf>
    <xf numFmtId="167" fontId="13" fillId="0" borderId="21" xfId="0" applyNumberFormat="1" applyFont="1" applyBorder="1" applyAlignment="1">
      <alignment horizontal="left" vertical="center"/>
    </xf>
    <xf numFmtId="167" fontId="13" fillId="0" borderId="0" xfId="0" applyNumberFormat="1" applyFont="1" applyAlignment="1">
      <alignment horizontal="left" vertical="center"/>
    </xf>
    <xf numFmtId="167" fontId="13" fillId="0" borderId="22" xfId="0" applyNumberFormat="1" applyFont="1" applyBorder="1" applyAlignment="1">
      <alignment horizontal="left" vertical="center"/>
    </xf>
    <xf numFmtId="0" fontId="3" fillId="0" borderId="0" xfId="0" applyFont="1" applyAlignment="1">
      <alignment horizontal="center"/>
    </xf>
    <xf numFmtId="0" fontId="3" fillId="0" borderId="19" xfId="0" applyFont="1" applyBorder="1" applyAlignment="1">
      <alignment horizontal="center"/>
    </xf>
    <xf numFmtId="0" fontId="3" fillId="0" borderId="0" xfId="0" applyFont="1" applyAlignment="1">
      <alignment horizontal="center" shrinkToFit="1"/>
    </xf>
    <xf numFmtId="0" fontId="3" fillId="0" borderId="19" xfId="0" applyFont="1" applyBorder="1" applyAlignment="1">
      <alignment horizontal="center" shrinkToFit="1"/>
    </xf>
    <xf numFmtId="0" fontId="52" fillId="0" borderId="0" xfId="0" applyFont="1" applyAlignment="1">
      <alignment horizontal="left"/>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29">
    <dxf>
      <numFmt numFmtId="169" formatCode="&quot;            &quot;@"/>
    </dxf>
    <dxf>
      <numFmt numFmtId="170" formatCode="&quot;          &quot;@"/>
    </dxf>
    <dxf>
      <numFmt numFmtId="171" formatCode="&quot;        &quot;@"/>
    </dxf>
    <dxf>
      <numFmt numFmtId="172" formatCode="&quot;      &quot;@"/>
    </dxf>
    <dxf>
      <numFmt numFmtId="173" formatCode="&quot;    &quot;@"/>
    </dxf>
    <dxf>
      <numFmt numFmtId="174" formatCode="&quot;  &quot;@"/>
    </dxf>
    <dxf>
      <border>
        <left style="thin">
          <color theme="0" tint="-0.14996795556505021"/>
        </left>
      </border>
    </dxf>
    <dxf>
      <border>
        <left/>
        <right/>
        <vertical/>
        <horizontal/>
      </border>
    </dxf>
    <dxf>
      <fill>
        <patternFill>
          <bgColor theme="2" tint="-0.499984740745262"/>
        </patternFill>
      </fill>
    </dxf>
    <dxf>
      <fill>
        <patternFill>
          <bgColor theme="9" tint="0.39994506668294322"/>
        </patternFill>
      </fill>
    </dxf>
    <dxf>
      <fill>
        <patternFill>
          <bgColor theme="8" tint="0.39994506668294322"/>
        </patternFill>
      </fill>
    </dxf>
    <dxf>
      <fill>
        <patternFill>
          <bgColor theme="7" tint="0.39994506668294322"/>
        </patternFill>
      </fill>
    </dxf>
    <dxf>
      <fill>
        <patternFill>
          <bgColor theme="6" tint="0.39994506668294322"/>
        </patternFill>
      </fill>
    </dxf>
    <dxf>
      <fill>
        <patternFill>
          <bgColor theme="5" tint="0.39994506668294322"/>
        </patternFill>
      </fill>
    </dxf>
    <dxf>
      <fill>
        <patternFill>
          <bgColor theme="4" tint="0.39994506668294322"/>
        </patternFill>
      </fill>
    </dxf>
    <dxf>
      <fill>
        <patternFill>
          <bgColor rgb="FFC00000"/>
        </patternFill>
      </fill>
    </dxf>
    <dxf>
      <fill>
        <patternFill>
          <bgColor rgb="FFFFC000"/>
        </patternFill>
      </fill>
    </dxf>
    <dxf>
      <fill>
        <patternFill>
          <bgColor rgb="FFFFFF00"/>
        </patternFill>
      </fill>
    </dxf>
    <dxf>
      <fill>
        <patternFill>
          <bgColor rgb="FF7030A0"/>
        </patternFill>
      </fill>
    </dxf>
    <dxf>
      <fill>
        <patternFill>
          <bgColor rgb="FF00B050"/>
        </patternFill>
      </fill>
    </dxf>
    <dxf>
      <fill>
        <patternFill>
          <bgColor theme="0" tint="-0.499984740745262"/>
        </patternFill>
      </fill>
    </dxf>
    <dxf>
      <fill>
        <patternFill>
          <bgColor theme="1"/>
        </patternFill>
      </fill>
    </dxf>
    <dxf>
      <fill>
        <patternFill>
          <bgColor rgb="FF0070C0"/>
        </patternFill>
      </fill>
    </dxf>
    <dxf>
      <border>
        <left style="thin">
          <color rgb="FFC00000"/>
        </left>
        <right style="thin">
          <color rgb="FFC00000"/>
        </right>
        <vertical/>
        <horizontal/>
      </border>
    </dxf>
    <dxf>
      <fill>
        <patternFill>
          <bgColor rgb="FFEAEAEA"/>
        </patternFill>
      </fill>
    </dxf>
    <dxf>
      <font>
        <b val="0"/>
        <i val="0"/>
        <color rgb="FFC00000"/>
      </font>
    </dxf>
    <dxf>
      <font>
        <b/>
        <i val="0"/>
        <color rgb="FFC00000"/>
      </font>
    </dxf>
    <dxf>
      <numFmt numFmtId="175" formatCode="[$-809]ddd\ d/mm/yy"/>
    </dxf>
    <dxf>
      <font>
        <color theme="0"/>
      </font>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BAE0BD"/>
      <color rgb="FFEAEAEA"/>
      <color rgb="FFB4DEB7"/>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4053840</xdr:colOff>
      <xdr:row>0</xdr:row>
      <xdr:rowOff>7620</xdr:rowOff>
    </xdr:from>
    <xdr:to>
      <xdr:col>1</xdr:col>
      <xdr:colOff>5444490</xdr:colOff>
      <xdr:row>0</xdr:row>
      <xdr:rowOff>350520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99660" y="7620"/>
          <a:ext cx="1524000" cy="342900"/>
        </a:xfrm>
        <a:prstGeom prst="rect">
          <a:avLst/>
        </a:prstGeom>
      </xdr:spPr>
    </xdr:pic>
    <xdr:clientData/>
  </xdr:twoCellAnchor>
  <xdr:twoCellAnchor editAs="oneCell">
    <xdr:from>
      <xdr:col>1</xdr:col>
      <xdr:colOff>2575560</xdr:colOff>
      <xdr:row>87</xdr:row>
      <xdr:rowOff>22860</xdr:rowOff>
    </xdr:from>
    <xdr:to>
      <xdr:col>1</xdr:col>
      <xdr:colOff>4412139</xdr:colOff>
      <xdr:row>90</xdr:row>
      <xdr:rowOff>45766</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3169920" y="7307580"/>
          <a:ext cx="1836579" cy="525826"/>
        </a:xfrm>
        <a:prstGeom prst="rect">
          <a:avLst/>
        </a:prstGeom>
        <a:ln>
          <a:solidFill>
            <a:schemeClr val="bg1">
              <a:lumMod val="75000"/>
            </a:schemeClr>
          </a:solidFill>
        </a:ln>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3400425</xdr:colOff>
      <xdr:row>0</xdr:row>
      <xdr:rowOff>0</xdr:rowOff>
    </xdr:from>
    <xdr:to>
      <xdr:col>2</xdr:col>
      <xdr:colOff>0</xdr:colOff>
      <xdr:row>0</xdr:row>
      <xdr:rowOff>342900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9525" y="0"/>
          <a:ext cx="1524000" cy="342900"/>
        </a:xfrm>
        <a:prstGeom prst="rect">
          <a:avLst/>
        </a:prstGeom>
      </xdr:spPr>
    </xdr:pic>
    <xdr:clientData/>
  </xdr:twoCellAnchor>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vertex42.com/ExcelTemplates/excel-gantt-chart.html" TargetMode="External"/><Relationship Id="rId1" Type="http://schemas.openxmlformats.org/officeDocument/2006/relationships/hyperlink" Target="http://www.vertex42.com/support.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vertex42.com/ExcelTemplates/excel-gantt-chart.html" TargetMode="External"/><Relationship Id="rId1" Type="http://schemas.openxmlformats.org/officeDocument/2006/relationships/hyperlink" Target="http://www.vertex42.com/licensing/EULA_privateus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D271"/>
  <sheetViews>
    <sheetView showGridLines="0" topLeftCell="A51" zoomScale="110" zoomScaleNormal="110" zoomScalePageLayoutView="110" workbookViewId="0">
      <selection activeCell="D139" sqref="D139"/>
    </sheetView>
  </sheetViews>
  <sheetFormatPr defaultColWidth="8.85546875" defaultRowHeight="12.75"/>
  <cols>
    <col min="1" max="1" width="13.7109375" customWidth="1"/>
    <col min="2" max="2" width="25.85546875" customWidth="1"/>
    <col min="3" max="3" width="11.140625" style="56" customWidth="1"/>
    <col min="4" max="4" width="22.28515625" customWidth="1"/>
  </cols>
  <sheetData>
    <row r="1" spans="1:4" ht="30" customHeight="1">
      <c r="A1" s="51" t="s">
        <v>0</v>
      </c>
      <c r="B1" s="51"/>
      <c r="C1" s="51"/>
      <c r="D1" s="51"/>
    </row>
    <row r="2" spans="1:4">
      <c r="A2" s="2"/>
    </row>
    <row r="3" spans="1:4">
      <c r="A3" s="14" t="s">
        <v>1</v>
      </c>
    </row>
    <row r="4" spans="1:4">
      <c r="A4" s="14" t="s">
        <v>2</v>
      </c>
    </row>
    <row r="5" spans="1:4">
      <c r="A5" s="14" t="s">
        <v>3</v>
      </c>
    </row>
    <row r="6" spans="1:4">
      <c r="A6" s="2"/>
    </row>
    <row r="7" spans="1:4">
      <c r="A7" s="151" t="s">
        <v>4</v>
      </c>
      <c r="B7" s="15" t="s">
        <v>5</v>
      </c>
      <c r="C7" s="57" t="s">
        <v>6</v>
      </c>
    </row>
    <row r="8" spans="1:4">
      <c r="A8" s="77">
        <v>42363</v>
      </c>
      <c r="B8" s="78" t="s">
        <v>7</v>
      </c>
      <c r="C8" s="79"/>
    </row>
    <row r="9" spans="1:4">
      <c r="A9" s="77">
        <v>42729</v>
      </c>
      <c r="B9" s="78" t="s">
        <v>7</v>
      </c>
      <c r="C9" s="79"/>
    </row>
    <row r="10" spans="1:4">
      <c r="A10" s="77">
        <v>43094</v>
      </c>
      <c r="B10" s="78" t="s">
        <v>7</v>
      </c>
      <c r="C10" s="79"/>
    </row>
    <row r="11" spans="1:4">
      <c r="A11" s="77">
        <v>43459</v>
      </c>
      <c r="B11" s="78" t="s">
        <v>7</v>
      </c>
      <c r="C11" s="79"/>
    </row>
    <row r="12" spans="1:4">
      <c r="A12" s="77">
        <v>43824</v>
      </c>
      <c r="B12" s="78" t="s">
        <v>7</v>
      </c>
      <c r="C12" s="79"/>
    </row>
    <row r="13" spans="1:4">
      <c r="A13" s="77">
        <v>44190</v>
      </c>
      <c r="B13" s="78" t="s">
        <v>7</v>
      </c>
      <c r="C13" s="79"/>
    </row>
    <row r="14" spans="1:4">
      <c r="A14" s="77">
        <v>44555</v>
      </c>
      <c r="B14" s="78" t="s">
        <v>7</v>
      </c>
      <c r="C14" s="79"/>
    </row>
    <row r="15" spans="1:4">
      <c r="A15" s="77">
        <v>44920</v>
      </c>
      <c r="B15" s="78" t="s">
        <v>7</v>
      </c>
      <c r="C15" s="79"/>
    </row>
    <row r="16" spans="1:4">
      <c r="A16" s="77">
        <v>45285</v>
      </c>
      <c r="B16" s="78" t="s">
        <v>7</v>
      </c>
      <c r="C16" s="79"/>
    </row>
    <row r="17" spans="1:3">
      <c r="A17" s="77">
        <v>45651</v>
      </c>
      <c r="B17" s="78" t="s">
        <v>7</v>
      </c>
      <c r="C17" s="79"/>
    </row>
    <row r="18" spans="1:3">
      <c r="A18" s="77">
        <v>46016</v>
      </c>
      <c r="B18" s="78" t="s">
        <v>7</v>
      </c>
      <c r="C18" s="79"/>
    </row>
    <row r="19" spans="1:3">
      <c r="A19" s="77">
        <v>42005</v>
      </c>
      <c r="B19" s="78" t="s">
        <v>8</v>
      </c>
      <c r="C19" s="79"/>
    </row>
    <row r="20" spans="1:3">
      <c r="A20" s="77">
        <v>42370</v>
      </c>
      <c r="B20" s="78" t="s">
        <v>8</v>
      </c>
      <c r="C20" s="79"/>
    </row>
    <row r="21" spans="1:3">
      <c r="A21" s="77">
        <v>42736</v>
      </c>
      <c r="B21" s="78" t="s">
        <v>8</v>
      </c>
      <c r="C21" s="79"/>
    </row>
    <row r="22" spans="1:3">
      <c r="A22" s="77">
        <v>43101</v>
      </c>
      <c r="B22" s="78" t="s">
        <v>8</v>
      </c>
      <c r="C22" s="79"/>
    </row>
    <row r="23" spans="1:3">
      <c r="A23" s="77">
        <v>43466</v>
      </c>
      <c r="B23" s="78" t="s">
        <v>8</v>
      </c>
      <c r="C23" s="79"/>
    </row>
    <row r="24" spans="1:3">
      <c r="A24" s="77">
        <v>43831</v>
      </c>
      <c r="B24" s="78" t="s">
        <v>8</v>
      </c>
      <c r="C24" s="79"/>
    </row>
    <row r="25" spans="1:3">
      <c r="A25" s="77">
        <v>44197</v>
      </c>
      <c r="B25" s="78" t="s">
        <v>8</v>
      </c>
      <c r="C25" s="79"/>
    </row>
    <row r="26" spans="1:3">
      <c r="A26" s="77">
        <v>44562</v>
      </c>
      <c r="B26" s="78" t="s">
        <v>8</v>
      </c>
      <c r="C26" s="79"/>
    </row>
    <row r="27" spans="1:3">
      <c r="A27" s="77">
        <v>44927</v>
      </c>
      <c r="B27" s="78" t="s">
        <v>8</v>
      </c>
      <c r="C27" s="79"/>
    </row>
    <row r="28" spans="1:3">
      <c r="A28" s="77">
        <v>45292</v>
      </c>
      <c r="B28" s="78" t="s">
        <v>8</v>
      </c>
      <c r="C28" s="79"/>
    </row>
    <row r="29" spans="1:3">
      <c r="A29" s="77">
        <v>45658</v>
      </c>
      <c r="B29" s="78" t="s">
        <v>8</v>
      </c>
      <c r="C29" s="79"/>
    </row>
    <row r="30" spans="1:3">
      <c r="A30" s="77"/>
      <c r="B30" s="78" t="s">
        <v>9</v>
      </c>
      <c r="C30" s="80" t="s">
        <v>10</v>
      </c>
    </row>
    <row r="31" spans="1:3">
      <c r="A31" s="77"/>
      <c r="B31" s="78" t="s">
        <v>9</v>
      </c>
      <c r="C31" s="80" t="s">
        <v>10</v>
      </c>
    </row>
    <row r="32" spans="1:3">
      <c r="A32" s="77"/>
      <c r="B32" s="78" t="s">
        <v>9</v>
      </c>
      <c r="C32" s="80" t="s">
        <v>10</v>
      </c>
    </row>
    <row r="33" spans="1:3">
      <c r="A33" s="77"/>
      <c r="B33" s="78" t="s">
        <v>9</v>
      </c>
      <c r="C33" s="80" t="s">
        <v>10</v>
      </c>
    </row>
    <row r="34" spans="1:3">
      <c r="A34" s="77"/>
      <c r="B34" s="78" t="s">
        <v>9</v>
      </c>
      <c r="C34" s="80" t="s">
        <v>10</v>
      </c>
    </row>
    <row r="35" spans="1:3">
      <c r="A35" s="77"/>
      <c r="B35" s="78" t="s">
        <v>9</v>
      </c>
      <c r="C35" s="80" t="s">
        <v>10</v>
      </c>
    </row>
    <row r="36" spans="1:3">
      <c r="A36" s="77"/>
      <c r="B36" s="78" t="s">
        <v>9</v>
      </c>
      <c r="C36" s="80" t="s">
        <v>10</v>
      </c>
    </row>
    <row r="37" spans="1:3">
      <c r="A37" s="77"/>
      <c r="B37" s="78" t="s">
        <v>9</v>
      </c>
      <c r="C37" s="80" t="s">
        <v>10</v>
      </c>
    </row>
    <row r="38" spans="1:3">
      <c r="A38" s="77"/>
      <c r="B38" s="78" t="s">
        <v>9</v>
      </c>
      <c r="C38" s="80" t="s">
        <v>10</v>
      </c>
    </row>
    <row r="39" spans="1:3">
      <c r="A39" s="77"/>
      <c r="B39" s="78" t="s">
        <v>9</v>
      </c>
      <c r="C39" s="80" t="s">
        <v>10</v>
      </c>
    </row>
    <row r="40" spans="1:3">
      <c r="A40" s="77"/>
      <c r="B40" s="78" t="s">
        <v>9</v>
      </c>
      <c r="C40" s="80" t="s">
        <v>10</v>
      </c>
    </row>
    <row r="41" spans="1:3">
      <c r="A41" s="77">
        <v>42189</v>
      </c>
      <c r="B41" s="78" t="s">
        <v>11</v>
      </c>
      <c r="C41" s="80" t="s">
        <v>10</v>
      </c>
    </row>
    <row r="42" spans="1:3">
      <c r="A42" s="77">
        <v>42555</v>
      </c>
      <c r="B42" s="78" t="s">
        <v>11</v>
      </c>
      <c r="C42" s="80" t="s">
        <v>10</v>
      </c>
    </row>
    <row r="43" spans="1:3">
      <c r="A43" s="77">
        <v>42920</v>
      </c>
      <c r="B43" s="78" t="s">
        <v>11</v>
      </c>
      <c r="C43" s="80" t="s">
        <v>10</v>
      </c>
    </row>
    <row r="44" spans="1:3">
      <c r="A44" s="77">
        <v>43285</v>
      </c>
      <c r="B44" s="78" t="s">
        <v>11</v>
      </c>
      <c r="C44" s="80" t="s">
        <v>10</v>
      </c>
    </row>
    <row r="45" spans="1:3">
      <c r="A45" s="77">
        <v>43650</v>
      </c>
      <c r="B45" s="78" t="s">
        <v>11</v>
      </c>
      <c r="C45" s="80" t="s">
        <v>10</v>
      </c>
    </row>
    <row r="46" spans="1:3">
      <c r="A46" s="77">
        <v>44016</v>
      </c>
      <c r="B46" s="78" t="s">
        <v>11</v>
      </c>
      <c r="C46" s="80" t="s">
        <v>10</v>
      </c>
    </row>
    <row r="47" spans="1:3">
      <c r="A47" s="77">
        <v>44381</v>
      </c>
      <c r="B47" s="78" t="s">
        <v>11</v>
      </c>
      <c r="C47" s="80" t="s">
        <v>10</v>
      </c>
    </row>
    <row r="48" spans="1:3">
      <c r="A48" s="77">
        <v>44746</v>
      </c>
      <c r="B48" s="78" t="s">
        <v>11</v>
      </c>
      <c r="C48" s="80" t="s">
        <v>10</v>
      </c>
    </row>
    <row r="49" spans="1:3">
      <c r="A49" s="77">
        <v>45111</v>
      </c>
      <c r="B49" s="78" t="s">
        <v>11</v>
      </c>
      <c r="C49" s="80" t="s">
        <v>10</v>
      </c>
    </row>
    <row r="50" spans="1:3">
      <c r="A50" s="77">
        <v>45477</v>
      </c>
      <c r="B50" s="78" t="s">
        <v>11</v>
      </c>
      <c r="C50" s="80" t="s">
        <v>10</v>
      </c>
    </row>
    <row r="51" spans="1:3">
      <c r="A51" s="77">
        <v>45842</v>
      </c>
      <c r="B51" s="78" t="s">
        <v>11</v>
      </c>
      <c r="C51" s="80" t="s">
        <v>10</v>
      </c>
    </row>
    <row r="52" spans="1:3">
      <c r="A52" s="77">
        <v>42254</v>
      </c>
      <c r="B52" s="78" t="s">
        <v>12</v>
      </c>
      <c r="C52" s="80" t="s">
        <v>10</v>
      </c>
    </row>
    <row r="53" spans="1:3">
      <c r="A53" s="77">
        <v>42618</v>
      </c>
      <c r="B53" s="78" t="s">
        <v>12</v>
      </c>
      <c r="C53" s="80" t="s">
        <v>10</v>
      </c>
    </row>
    <row r="54" spans="1:3">
      <c r="A54" s="77">
        <v>42982</v>
      </c>
      <c r="B54" s="78" t="s">
        <v>12</v>
      </c>
      <c r="C54" s="80" t="s">
        <v>10</v>
      </c>
    </row>
    <row r="55" spans="1:3">
      <c r="A55" s="77">
        <v>43346</v>
      </c>
      <c r="B55" s="78" t="s">
        <v>12</v>
      </c>
      <c r="C55" s="80" t="s">
        <v>10</v>
      </c>
    </row>
    <row r="56" spans="1:3">
      <c r="A56" s="77">
        <v>43710</v>
      </c>
      <c r="B56" s="78" t="s">
        <v>12</v>
      </c>
      <c r="C56" s="80" t="s">
        <v>10</v>
      </c>
    </row>
    <row r="57" spans="1:3">
      <c r="A57" s="77">
        <v>44081</v>
      </c>
      <c r="B57" s="78" t="s">
        <v>12</v>
      </c>
      <c r="C57" s="80" t="s">
        <v>10</v>
      </c>
    </row>
    <row r="58" spans="1:3">
      <c r="A58" s="77">
        <v>44445</v>
      </c>
      <c r="B58" s="78" t="s">
        <v>12</v>
      </c>
      <c r="C58" s="80" t="s">
        <v>10</v>
      </c>
    </row>
    <row r="59" spans="1:3">
      <c r="A59" s="77">
        <v>44809</v>
      </c>
      <c r="B59" s="78" t="s">
        <v>12</v>
      </c>
      <c r="C59" s="80" t="s">
        <v>10</v>
      </c>
    </row>
    <row r="60" spans="1:3">
      <c r="A60" s="77">
        <v>45173</v>
      </c>
      <c r="B60" s="78" t="s">
        <v>12</v>
      </c>
      <c r="C60" s="80" t="s">
        <v>10</v>
      </c>
    </row>
    <row r="61" spans="1:3">
      <c r="A61" s="77">
        <v>45537</v>
      </c>
      <c r="B61" s="78" t="s">
        <v>12</v>
      </c>
      <c r="C61" s="80" t="s">
        <v>10</v>
      </c>
    </row>
    <row r="62" spans="1:3">
      <c r="A62" s="77">
        <v>45901</v>
      </c>
      <c r="B62" s="78" t="s">
        <v>12</v>
      </c>
      <c r="C62" s="80" t="s">
        <v>10</v>
      </c>
    </row>
    <row r="63" spans="1:3">
      <c r="A63" s="77"/>
      <c r="B63" s="78" t="s">
        <v>13</v>
      </c>
      <c r="C63" s="80" t="s">
        <v>10</v>
      </c>
    </row>
    <row r="64" spans="1:3">
      <c r="A64" s="77"/>
      <c r="B64" s="78" t="s">
        <v>13</v>
      </c>
      <c r="C64" s="80" t="s">
        <v>10</v>
      </c>
    </row>
    <row r="65" spans="1:3">
      <c r="A65" s="77"/>
      <c r="B65" s="78" t="s">
        <v>13</v>
      </c>
      <c r="C65" s="80" t="s">
        <v>10</v>
      </c>
    </row>
    <row r="66" spans="1:3">
      <c r="A66" s="77"/>
      <c r="B66" s="78" t="s">
        <v>13</v>
      </c>
      <c r="C66" s="80" t="s">
        <v>10</v>
      </c>
    </row>
    <row r="67" spans="1:3">
      <c r="A67" s="77"/>
      <c r="B67" s="78" t="s">
        <v>13</v>
      </c>
      <c r="C67" s="80" t="s">
        <v>10</v>
      </c>
    </row>
    <row r="68" spans="1:3">
      <c r="A68" s="77"/>
      <c r="B68" s="78" t="s">
        <v>13</v>
      </c>
      <c r="C68" s="80" t="s">
        <v>10</v>
      </c>
    </row>
    <row r="69" spans="1:3">
      <c r="A69" s="77"/>
      <c r="B69" s="78" t="s">
        <v>13</v>
      </c>
      <c r="C69" s="80" t="s">
        <v>10</v>
      </c>
    </row>
    <row r="70" spans="1:3">
      <c r="A70" s="77"/>
      <c r="B70" s="78" t="s">
        <v>13</v>
      </c>
      <c r="C70" s="80" t="s">
        <v>10</v>
      </c>
    </row>
    <row r="71" spans="1:3">
      <c r="A71" s="77"/>
      <c r="B71" s="78" t="s">
        <v>13</v>
      </c>
      <c r="C71" s="80" t="s">
        <v>10</v>
      </c>
    </row>
    <row r="72" spans="1:3">
      <c r="A72" s="77"/>
      <c r="B72" s="78" t="s">
        <v>13</v>
      </c>
      <c r="C72" s="80" t="s">
        <v>10</v>
      </c>
    </row>
    <row r="73" spans="1:3">
      <c r="A73" s="77"/>
      <c r="B73" s="78" t="s">
        <v>13</v>
      </c>
      <c r="C73" s="80" t="s">
        <v>10</v>
      </c>
    </row>
    <row r="74" spans="1:3">
      <c r="A74" s="77">
        <v>42149</v>
      </c>
      <c r="B74" s="78" t="s">
        <v>14</v>
      </c>
      <c r="C74" s="80" t="s">
        <v>10</v>
      </c>
    </row>
    <row r="75" spans="1:3">
      <c r="A75" s="77">
        <v>42520</v>
      </c>
      <c r="B75" s="78" t="s">
        <v>14</v>
      </c>
      <c r="C75" s="80" t="s">
        <v>10</v>
      </c>
    </row>
    <row r="76" spans="1:3">
      <c r="A76" s="77">
        <v>42884</v>
      </c>
      <c r="B76" s="78" t="s">
        <v>14</v>
      </c>
      <c r="C76" s="80" t="s">
        <v>10</v>
      </c>
    </row>
    <row r="77" spans="1:3">
      <c r="A77" s="77">
        <v>43248</v>
      </c>
      <c r="B77" s="78" t="s">
        <v>14</v>
      </c>
      <c r="C77" s="80" t="s">
        <v>10</v>
      </c>
    </row>
    <row r="78" spans="1:3">
      <c r="A78" s="77">
        <v>43612</v>
      </c>
      <c r="B78" s="78" t="s">
        <v>14</v>
      </c>
      <c r="C78" s="80" t="s">
        <v>10</v>
      </c>
    </row>
    <row r="79" spans="1:3">
      <c r="A79" s="77">
        <v>43976</v>
      </c>
      <c r="B79" s="78" t="s">
        <v>14</v>
      </c>
      <c r="C79" s="80" t="s">
        <v>10</v>
      </c>
    </row>
    <row r="80" spans="1:3">
      <c r="A80" s="77">
        <v>44347</v>
      </c>
      <c r="B80" s="78" t="s">
        <v>14</v>
      </c>
      <c r="C80" s="80" t="s">
        <v>10</v>
      </c>
    </row>
    <row r="81" spans="1:3">
      <c r="A81" s="77">
        <v>44711</v>
      </c>
      <c r="B81" s="78" t="s">
        <v>14</v>
      </c>
      <c r="C81" s="80" t="s">
        <v>10</v>
      </c>
    </row>
    <row r="82" spans="1:3">
      <c r="A82" s="77">
        <v>45075</v>
      </c>
      <c r="B82" s="78" t="s">
        <v>14</v>
      </c>
      <c r="C82" s="80" t="s">
        <v>10</v>
      </c>
    </row>
    <row r="83" spans="1:3">
      <c r="A83" s="77">
        <v>45439</v>
      </c>
      <c r="B83" s="78" t="s">
        <v>14</v>
      </c>
      <c r="C83" s="80" t="s">
        <v>10</v>
      </c>
    </row>
    <row r="84" spans="1:3">
      <c r="A84" s="77">
        <v>45803</v>
      </c>
      <c r="B84" s="78" t="s">
        <v>14</v>
      </c>
      <c r="C84" s="80" t="s">
        <v>10</v>
      </c>
    </row>
    <row r="85" spans="1:3">
      <c r="A85" s="77"/>
      <c r="B85" s="78" t="s">
        <v>15</v>
      </c>
      <c r="C85" s="80" t="s">
        <v>10</v>
      </c>
    </row>
    <row r="86" spans="1:3">
      <c r="A86" s="77"/>
      <c r="B86" s="78" t="s">
        <v>15</v>
      </c>
      <c r="C86" s="80" t="s">
        <v>10</v>
      </c>
    </row>
    <row r="87" spans="1:3">
      <c r="A87" s="77"/>
      <c r="B87" s="78" t="s">
        <v>15</v>
      </c>
      <c r="C87" s="80" t="s">
        <v>10</v>
      </c>
    </row>
    <row r="88" spans="1:3">
      <c r="A88" s="77"/>
      <c r="B88" s="78" t="s">
        <v>15</v>
      </c>
      <c r="C88" s="80" t="s">
        <v>10</v>
      </c>
    </row>
    <row r="89" spans="1:3">
      <c r="A89" s="77"/>
      <c r="B89" s="78" t="s">
        <v>15</v>
      </c>
      <c r="C89" s="80" t="s">
        <v>10</v>
      </c>
    </row>
    <row r="90" spans="1:3">
      <c r="A90" s="77"/>
      <c r="B90" s="78" t="s">
        <v>15</v>
      </c>
      <c r="C90" s="80" t="s">
        <v>10</v>
      </c>
    </row>
    <row r="91" spans="1:3">
      <c r="A91" s="77"/>
      <c r="B91" s="78" t="s">
        <v>15</v>
      </c>
      <c r="C91" s="80" t="s">
        <v>10</v>
      </c>
    </row>
    <row r="92" spans="1:3">
      <c r="A92" s="77"/>
      <c r="B92" s="78" t="s">
        <v>15</v>
      </c>
      <c r="C92" s="80" t="s">
        <v>10</v>
      </c>
    </row>
    <row r="93" spans="1:3">
      <c r="A93" s="77"/>
      <c r="B93" s="78" t="s">
        <v>15</v>
      </c>
      <c r="C93" s="80" t="s">
        <v>10</v>
      </c>
    </row>
    <row r="94" spans="1:3">
      <c r="A94" s="77"/>
      <c r="B94" s="78" t="s">
        <v>15</v>
      </c>
      <c r="C94" s="80" t="s">
        <v>10</v>
      </c>
    </row>
    <row r="95" spans="1:3">
      <c r="A95" s="77"/>
      <c r="B95" s="78" t="s">
        <v>15</v>
      </c>
      <c r="C95" s="80" t="s">
        <v>10</v>
      </c>
    </row>
    <row r="96" spans="1:3">
      <c r="A96" s="77">
        <v>42334</v>
      </c>
      <c r="B96" s="78" t="s">
        <v>16</v>
      </c>
      <c r="C96" s="80" t="s">
        <v>10</v>
      </c>
    </row>
    <row r="97" spans="1:3">
      <c r="A97" s="77">
        <v>42698</v>
      </c>
      <c r="B97" s="78" t="s">
        <v>16</v>
      </c>
      <c r="C97" s="80" t="s">
        <v>10</v>
      </c>
    </row>
    <row r="98" spans="1:3">
      <c r="A98" s="77">
        <v>43062</v>
      </c>
      <c r="B98" s="78" t="s">
        <v>16</v>
      </c>
      <c r="C98" s="80" t="s">
        <v>10</v>
      </c>
    </row>
    <row r="99" spans="1:3">
      <c r="A99" s="77">
        <v>43426</v>
      </c>
      <c r="B99" s="78" t="s">
        <v>16</v>
      </c>
      <c r="C99" s="80" t="s">
        <v>10</v>
      </c>
    </row>
    <row r="100" spans="1:3">
      <c r="A100" s="77">
        <v>43797</v>
      </c>
      <c r="B100" s="78" t="s">
        <v>16</v>
      </c>
      <c r="C100" s="80" t="s">
        <v>10</v>
      </c>
    </row>
    <row r="101" spans="1:3">
      <c r="A101" s="77">
        <v>44161</v>
      </c>
      <c r="B101" s="78" t="s">
        <v>16</v>
      </c>
      <c r="C101" s="80" t="s">
        <v>10</v>
      </c>
    </row>
    <row r="102" spans="1:3">
      <c r="A102" s="77">
        <v>44525</v>
      </c>
      <c r="B102" s="78" t="s">
        <v>16</v>
      </c>
      <c r="C102" s="80" t="s">
        <v>10</v>
      </c>
    </row>
    <row r="103" spans="1:3">
      <c r="A103" s="77">
        <v>44889</v>
      </c>
      <c r="B103" s="78" t="s">
        <v>16</v>
      </c>
      <c r="C103" s="80" t="s">
        <v>10</v>
      </c>
    </row>
    <row r="104" spans="1:3">
      <c r="A104" s="77">
        <v>45253</v>
      </c>
      <c r="B104" s="78" t="s">
        <v>16</v>
      </c>
      <c r="C104" s="80" t="s">
        <v>10</v>
      </c>
    </row>
    <row r="105" spans="1:3">
      <c r="A105" s="77">
        <v>45624</v>
      </c>
      <c r="B105" s="78" t="s">
        <v>16</v>
      </c>
      <c r="C105" s="80" t="s">
        <v>10</v>
      </c>
    </row>
    <row r="106" spans="1:3">
      <c r="A106" s="77">
        <v>45988</v>
      </c>
      <c r="B106" s="78" t="s">
        <v>16</v>
      </c>
      <c r="C106" s="80" t="s">
        <v>10</v>
      </c>
    </row>
    <row r="107" spans="1:3">
      <c r="A107" s="77"/>
      <c r="B107" s="78" t="s">
        <v>17</v>
      </c>
      <c r="C107" s="80" t="s">
        <v>10</v>
      </c>
    </row>
    <row r="108" spans="1:3">
      <c r="A108" s="77"/>
      <c r="B108" s="78" t="s">
        <v>17</v>
      </c>
      <c r="C108" s="80" t="s">
        <v>10</v>
      </c>
    </row>
    <row r="109" spans="1:3">
      <c r="A109" s="77"/>
      <c r="B109" s="78" t="s">
        <v>17</v>
      </c>
      <c r="C109" s="80" t="s">
        <v>10</v>
      </c>
    </row>
    <row r="110" spans="1:3">
      <c r="A110" s="77"/>
      <c r="B110" s="78" t="s">
        <v>17</v>
      </c>
      <c r="C110" s="80" t="s">
        <v>10</v>
      </c>
    </row>
    <row r="111" spans="1:3">
      <c r="A111" s="77"/>
      <c r="B111" s="78" t="s">
        <v>17</v>
      </c>
      <c r="C111" s="80" t="s">
        <v>10</v>
      </c>
    </row>
    <row r="112" spans="1:3">
      <c r="A112" s="77"/>
      <c r="B112" s="78" t="s">
        <v>17</v>
      </c>
      <c r="C112" s="80" t="s">
        <v>10</v>
      </c>
    </row>
    <row r="113" spans="1:3">
      <c r="A113" s="77"/>
      <c r="B113" s="78" t="s">
        <v>17</v>
      </c>
      <c r="C113" s="80" t="s">
        <v>10</v>
      </c>
    </row>
    <row r="114" spans="1:3">
      <c r="A114" s="77"/>
      <c r="B114" s="78" t="s">
        <v>17</v>
      </c>
      <c r="C114" s="80" t="s">
        <v>10</v>
      </c>
    </row>
    <row r="115" spans="1:3">
      <c r="A115" s="77"/>
      <c r="B115" s="78" t="s">
        <v>17</v>
      </c>
      <c r="C115" s="80" t="s">
        <v>10</v>
      </c>
    </row>
    <row r="116" spans="1:3">
      <c r="A116" s="77"/>
      <c r="B116" s="78" t="s">
        <v>17</v>
      </c>
      <c r="C116" s="80" t="s">
        <v>10</v>
      </c>
    </row>
    <row r="117" spans="1:3">
      <c r="A117" s="77"/>
      <c r="B117" s="78" t="s">
        <v>17</v>
      </c>
      <c r="C117" s="80" t="s">
        <v>10</v>
      </c>
    </row>
    <row r="118" spans="1:3">
      <c r="A118" s="77"/>
      <c r="B118" s="78" t="s">
        <v>18</v>
      </c>
      <c r="C118" s="80" t="s">
        <v>19</v>
      </c>
    </row>
    <row r="119" spans="1:3">
      <c r="A119" s="77"/>
      <c r="B119" s="78" t="s">
        <v>18</v>
      </c>
      <c r="C119" s="80" t="s">
        <v>19</v>
      </c>
    </row>
    <row r="120" spans="1:3">
      <c r="A120" s="77"/>
      <c r="B120" s="78" t="s">
        <v>18</v>
      </c>
      <c r="C120" s="80" t="s">
        <v>19</v>
      </c>
    </row>
    <row r="121" spans="1:3">
      <c r="A121" s="77"/>
      <c r="B121" s="78" t="s">
        <v>18</v>
      </c>
      <c r="C121" s="80" t="s">
        <v>19</v>
      </c>
    </row>
    <row r="122" spans="1:3">
      <c r="A122" s="77"/>
      <c r="B122" s="78" t="s">
        <v>18</v>
      </c>
      <c r="C122" s="80" t="s">
        <v>19</v>
      </c>
    </row>
    <row r="123" spans="1:3">
      <c r="A123" s="77"/>
      <c r="B123" s="78" t="s">
        <v>18</v>
      </c>
      <c r="C123" s="80" t="s">
        <v>19</v>
      </c>
    </row>
    <row r="124" spans="1:3">
      <c r="A124" s="77"/>
      <c r="B124" s="78" t="s">
        <v>18</v>
      </c>
      <c r="C124" s="80" t="s">
        <v>19</v>
      </c>
    </row>
    <row r="125" spans="1:3">
      <c r="A125" s="77"/>
      <c r="B125" s="78" t="s">
        <v>18</v>
      </c>
      <c r="C125" s="80" t="s">
        <v>19</v>
      </c>
    </row>
    <row r="126" spans="1:3">
      <c r="A126" s="77"/>
      <c r="B126" s="78" t="s">
        <v>18</v>
      </c>
      <c r="C126" s="80" t="s">
        <v>19</v>
      </c>
    </row>
    <row r="127" spans="1:3">
      <c r="A127" s="77"/>
      <c r="B127" s="78" t="s">
        <v>18</v>
      </c>
      <c r="C127" s="80" t="s">
        <v>19</v>
      </c>
    </row>
    <row r="128" spans="1:3">
      <c r="A128" s="77"/>
      <c r="B128" s="78" t="s">
        <v>18</v>
      </c>
      <c r="C128" s="80" t="s">
        <v>19</v>
      </c>
    </row>
    <row r="129" spans="1:3">
      <c r="A129" s="77"/>
      <c r="B129" s="78" t="s">
        <v>20</v>
      </c>
      <c r="C129" s="80" t="s">
        <v>19</v>
      </c>
    </row>
    <row r="130" spans="1:3">
      <c r="A130" s="77"/>
      <c r="B130" s="78" t="s">
        <v>20</v>
      </c>
      <c r="C130" s="80" t="s">
        <v>19</v>
      </c>
    </row>
    <row r="131" spans="1:3">
      <c r="A131" s="77"/>
      <c r="B131" s="78" t="s">
        <v>20</v>
      </c>
      <c r="C131" s="80" t="s">
        <v>19</v>
      </c>
    </row>
    <row r="132" spans="1:3">
      <c r="A132" s="77"/>
      <c r="B132" s="78" t="s">
        <v>20</v>
      </c>
      <c r="C132" s="80" t="s">
        <v>19</v>
      </c>
    </row>
    <row r="133" spans="1:3">
      <c r="A133" s="77"/>
      <c r="B133" s="78" t="s">
        <v>20</v>
      </c>
      <c r="C133" s="80" t="s">
        <v>19</v>
      </c>
    </row>
    <row r="134" spans="1:3">
      <c r="A134" s="77"/>
      <c r="B134" s="78" t="s">
        <v>20</v>
      </c>
      <c r="C134" s="80" t="s">
        <v>19</v>
      </c>
    </row>
    <row r="135" spans="1:3">
      <c r="A135" s="77"/>
      <c r="B135" s="78" t="s">
        <v>20</v>
      </c>
      <c r="C135" s="80" t="s">
        <v>19</v>
      </c>
    </row>
    <row r="136" spans="1:3">
      <c r="A136" s="77"/>
      <c r="B136" s="78" t="s">
        <v>20</v>
      </c>
      <c r="C136" s="80" t="s">
        <v>19</v>
      </c>
    </row>
    <row r="137" spans="1:3">
      <c r="A137" s="77"/>
      <c r="B137" s="78" t="s">
        <v>20</v>
      </c>
      <c r="C137" s="80" t="s">
        <v>19</v>
      </c>
    </row>
    <row r="138" spans="1:3">
      <c r="A138" s="77"/>
      <c r="B138" s="78" t="s">
        <v>20</v>
      </c>
      <c r="C138" s="80" t="s">
        <v>19</v>
      </c>
    </row>
    <row r="139" spans="1:3">
      <c r="A139" s="77"/>
      <c r="B139" s="78" t="s">
        <v>20</v>
      </c>
      <c r="C139" s="80" t="s">
        <v>19</v>
      </c>
    </row>
    <row r="140" spans="1:3">
      <c r="A140" s="77"/>
      <c r="B140" s="78" t="s">
        <v>21</v>
      </c>
      <c r="C140" s="80" t="s">
        <v>19</v>
      </c>
    </row>
    <row r="141" spans="1:3">
      <c r="A141" s="77"/>
      <c r="B141" s="78" t="s">
        <v>21</v>
      </c>
      <c r="C141" s="80" t="s">
        <v>19</v>
      </c>
    </row>
    <row r="142" spans="1:3">
      <c r="A142" s="77"/>
      <c r="B142" s="78" t="s">
        <v>21</v>
      </c>
      <c r="C142" s="80" t="s">
        <v>19</v>
      </c>
    </row>
    <row r="143" spans="1:3">
      <c r="A143" s="77"/>
      <c r="B143" s="78" t="s">
        <v>21</v>
      </c>
      <c r="C143" s="80" t="s">
        <v>19</v>
      </c>
    </row>
    <row r="144" spans="1:3">
      <c r="A144" s="77"/>
      <c r="B144" s="78" t="s">
        <v>21</v>
      </c>
      <c r="C144" s="80" t="s">
        <v>19</v>
      </c>
    </row>
    <row r="145" spans="1:3">
      <c r="A145" s="77"/>
      <c r="B145" s="78" t="s">
        <v>21</v>
      </c>
      <c r="C145" s="80" t="s">
        <v>19</v>
      </c>
    </row>
    <row r="146" spans="1:3">
      <c r="A146" s="77"/>
      <c r="B146" s="78" t="s">
        <v>21</v>
      </c>
      <c r="C146" s="80" t="s">
        <v>19</v>
      </c>
    </row>
    <row r="147" spans="1:3">
      <c r="A147" s="77"/>
      <c r="B147" s="78" t="s">
        <v>21</v>
      </c>
      <c r="C147" s="80" t="s">
        <v>19</v>
      </c>
    </row>
    <row r="148" spans="1:3">
      <c r="A148" s="77"/>
      <c r="B148" s="78" t="s">
        <v>21</v>
      </c>
      <c r="C148" s="80" t="s">
        <v>19</v>
      </c>
    </row>
    <row r="149" spans="1:3">
      <c r="A149" s="77"/>
      <c r="B149" s="78" t="s">
        <v>21</v>
      </c>
      <c r="C149" s="80" t="s">
        <v>19</v>
      </c>
    </row>
    <row r="150" spans="1:3">
      <c r="A150" s="77"/>
      <c r="B150" s="78" t="s">
        <v>21</v>
      </c>
      <c r="C150" s="80" t="s">
        <v>19</v>
      </c>
    </row>
    <row r="151" spans="1:3">
      <c r="A151" s="77"/>
      <c r="B151" s="78" t="s">
        <v>22</v>
      </c>
      <c r="C151" s="80" t="s">
        <v>19</v>
      </c>
    </row>
    <row r="152" spans="1:3">
      <c r="A152" s="77"/>
      <c r="B152" s="78" t="s">
        <v>22</v>
      </c>
      <c r="C152" s="80" t="s">
        <v>19</v>
      </c>
    </row>
    <row r="153" spans="1:3">
      <c r="A153" s="77"/>
      <c r="B153" s="78" t="s">
        <v>22</v>
      </c>
      <c r="C153" s="80" t="s">
        <v>19</v>
      </c>
    </row>
    <row r="154" spans="1:3">
      <c r="A154" s="77"/>
      <c r="B154" s="78" t="s">
        <v>22</v>
      </c>
      <c r="C154" s="80" t="s">
        <v>19</v>
      </c>
    </row>
    <row r="155" spans="1:3">
      <c r="A155" s="77"/>
      <c r="B155" s="78" t="s">
        <v>22</v>
      </c>
      <c r="C155" s="80" t="s">
        <v>19</v>
      </c>
    </row>
    <row r="156" spans="1:3">
      <c r="A156" s="77"/>
      <c r="B156" s="78" t="s">
        <v>22</v>
      </c>
      <c r="C156" s="80" t="s">
        <v>19</v>
      </c>
    </row>
    <row r="157" spans="1:3">
      <c r="A157" s="77"/>
      <c r="B157" s="78" t="s">
        <v>22</v>
      </c>
      <c r="C157" s="80" t="s">
        <v>19</v>
      </c>
    </row>
    <row r="158" spans="1:3">
      <c r="A158" s="77"/>
      <c r="B158" s="78" t="s">
        <v>22</v>
      </c>
      <c r="C158" s="80" t="s">
        <v>19</v>
      </c>
    </row>
    <row r="159" spans="1:3">
      <c r="A159" s="77"/>
      <c r="B159" s="78" t="s">
        <v>22</v>
      </c>
      <c r="C159" s="80" t="s">
        <v>19</v>
      </c>
    </row>
    <row r="160" spans="1:3">
      <c r="A160" s="77"/>
      <c r="B160" s="78" t="s">
        <v>22</v>
      </c>
      <c r="C160" s="80" t="s">
        <v>19</v>
      </c>
    </row>
    <row r="161" spans="1:3">
      <c r="A161" s="77"/>
      <c r="B161" s="78" t="s">
        <v>22</v>
      </c>
      <c r="C161" s="80" t="s">
        <v>19</v>
      </c>
    </row>
    <row r="162" spans="1:3">
      <c r="A162" s="77"/>
      <c r="B162" s="78" t="s">
        <v>23</v>
      </c>
      <c r="C162" s="80" t="s">
        <v>19</v>
      </c>
    </row>
    <row r="163" spans="1:3">
      <c r="A163" s="77"/>
      <c r="B163" s="78" t="s">
        <v>23</v>
      </c>
      <c r="C163" s="80" t="s">
        <v>19</v>
      </c>
    </row>
    <row r="164" spans="1:3">
      <c r="A164" s="77"/>
      <c r="B164" s="78" t="s">
        <v>23</v>
      </c>
      <c r="C164" s="80" t="s">
        <v>19</v>
      </c>
    </row>
    <row r="165" spans="1:3">
      <c r="A165" s="77"/>
      <c r="B165" s="78" t="s">
        <v>23</v>
      </c>
      <c r="C165" s="80" t="s">
        <v>19</v>
      </c>
    </row>
    <row r="166" spans="1:3">
      <c r="A166" s="77"/>
      <c r="B166" s="78" t="s">
        <v>23</v>
      </c>
      <c r="C166" s="80" t="s">
        <v>19</v>
      </c>
    </row>
    <row r="167" spans="1:3">
      <c r="A167" s="77"/>
      <c r="B167" s="78" t="s">
        <v>23</v>
      </c>
      <c r="C167" s="80" t="s">
        <v>19</v>
      </c>
    </row>
    <row r="168" spans="1:3">
      <c r="A168" s="77"/>
      <c r="B168" s="78" t="s">
        <v>23</v>
      </c>
      <c r="C168" s="80" t="s">
        <v>19</v>
      </c>
    </row>
    <row r="169" spans="1:3">
      <c r="A169" s="77"/>
      <c r="B169" s="78" t="s">
        <v>23</v>
      </c>
      <c r="C169" s="80" t="s">
        <v>19</v>
      </c>
    </row>
    <row r="170" spans="1:3">
      <c r="A170" s="77"/>
      <c r="B170" s="78" t="s">
        <v>23</v>
      </c>
      <c r="C170" s="80" t="s">
        <v>19</v>
      </c>
    </row>
    <row r="171" spans="1:3">
      <c r="A171" s="77"/>
      <c r="B171" s="78" t="s">
        <v>23</v>
      </c>
      <c r="C171" s="80" t="s">
        <v>19</v>
      </c>
    </row>
    <row r="172" spans="1:3">
      <c r="A172" s="77"/>
      <c r="B172" s="78" t="s">
        <v>23</v>
      </c>
      <c r="C172" s="80" t="s">
        <v>19</v>
      </c>
    </row>
    <row r="173" spans="1:3">
      <c r="A173" s="77"/>
      <c r="B173" s="78" t="s">
        <v>24</v>
      </c>
      <c r="C173" s="80" t="s">
        <v>19</v>
      </c>
    </row>
    <row r="174" spans="1:3">
      <c r="A174" s="77"/>
      <c r="B174" s="78" t="s">
        <v>24</v>
      </c>
      <c r="C174" s="80" t="s">
        <v>19</v>
      </c>
    </row>
    <row r="175" spans="1:3">
      <c r="A175" s="77"/>
      <c r="B175" s="78" t="s">
        <v>24</v>
      </c>
      <c r="C175" s="80" t="s">
        <v>19</v>
      </c>
    </row>
    <row r="176" spans="1:3">
      <c r="A176" s="77"/>
      <c r="B176" s="78" t="s">
        <v>24</v>
      </c>
      <c r="C176" s="80" t="s">
        <v>19</v>
      </c>
    </row>
    <row r="177" spans="1:3">
      <c r="A177" s="77"/>
      <c r="B177" s="78" t="s">
        <v>24</v>
      </c>
      <c r="C177" s="80" t="s">
        <v>19</v>
      </c>
    </row>
    <row r="178" spans="1:3">
      <c r="A178" s="77"/>
      <c r="B178" s="78" t="s">
        <v>24</v>
      </c>
      <c r="C178" s="80" t="s">
        <v>19</v>
      </c>
    </row>
    <row r="179" spans="1:3">
      <c r="A179" s="77"/>
      <c r="B179" s="78" t="s">
        <v>24</v>
      </c>
      <c r="C179" s="80" t="s">
        <v>19</v>
      </c>
    </row>
    <row r="180" spans="1:3">
      <c r="A180" s="77"/>
      <c r="B180" s="78" t="s">
        <v>24</v>
      </c>
      <c r="C180" s="80" t="s">
        <v>19</v>
      </c>
    </row>
    <row r="181" spans="1:3">
      <c r="A181" s="77"/>
      <c r="B181" s="78" t="s">
        <v>24</v>
      </c>
      <c r="C181" s="80" t="s">
        <v>19</v>
      </c>
    </row>
    <row r="182" spans="1:3">
      <c r="A182" s="77"/>
      <c r="B182" s="78" t="s">
        <v>24</v>
      </c>
      <c r="C182" s="80" t="s">
        <v>19</v>
      </c>
    </row>
    <row r="183" spans="1:3">
      <c r="A183" s="77"/>
      <c r="B183" s="78" t="s">
        <v>24</v>
      </c>
      <c r="C183" s="80" t="s">
        <v>19</v>
      </c>
    </row>
    <row r="184" spans="1:3">
      <c r="A184" s="77"/>
      <c r="B184" s="81" t="s">
        <v>25</v>
      </c>
      <c r="C184" s="80" t="s">
        <v>19</v>
      </c>
    </row>
    <row r="185" spans="1:3">
      <c r="A185" s="77"/>
      <c r="B185" s="81" t="s">
        <v>25</v>
      </c>
      <c r="C185" s="80" t="s">
        <v>19</v>
      </c>
    </row>
    <row r="186" spans="1:3">
      <c r="A186" s="77"/>
      <c r="B186" s="81" t="s">
        <v>25</v>
      </c>
      <c r="C186" s="80" t="s">
        <v>19</v>
      </c>
    </row>
    <row r="187" spans="1:3">
      <c r="A187" s="77"/>
      <c r="B187" s="81" t="s">
        <v>25</v>
      </c>
      <c r="C187" s="80" t="s">
        <v>19</v>
      </c>
    </row>
    <row r="188" spans="1:3">
      <c r="A188" s="77"/>
      <c r="B188" s="81" t="s">
        <v>25</v>
      </c>
      <c r="C188" s="80" t="s">
        <v>19</v>
      </c>
    </row>
    <row r="189" spans="1:3">
      <c r="A189" s="77"/>
      <c r="B189" s="81" t="s">
        <v>25</v>
      </c>
      <c r="C189" s="80" t="s">
        <v>19</v>
      </c>
    </row>
    <row r="190" spans="1:3">
      <c r="A190" s="77"/>
      <c r="B190" s="81" t="s">
        <v>25</v>
      </c>
      <c r="C190" s="80" t="s">
        <v>19</v>
      </c>
    </row>
    <row r="191" spans="1:3">
      <c r="A191" s="77"/>
      <c r="B191" s="81" t="s">
        <v>25</v>
      </c>
      <c r="C191" s="80" t="s">
        <v>19</v>
      </c>
    </row>
    <row r="192" spans="1:3">
      <c r="A192" s="77"/>
      <c r="B192" s="81" t="s">
        <v>25</v>
      </c>
      <c r="C192" s="80" t="s">
        <v>19</v>
      </c>
    </row>
    <row r="193" spans="1:3">
      <c r="A193" s="77"/>
      <c r="B193" s="81" t="s">
        <v>25</v>
      </c>
      <c r="C193" s="80" t="s">
        <v>19</v>
      </c>
    </row>
    <row r="194" spans="1:3">
      <c r="A194" s="77"/>
      <c r="B194" s="81" t="s">
        <v>25</v>
      </c>
      <c r="C194" s="80" t="s">
        <v>19</v>
      </c>
    </row>
    <row r="195" spans="1:3">
      <c r="A195" s="77"/>
      <c r="B195" s="78"/>
      <c r="C195" s="79"/>
    </row>
    <row r="196" spans="1:3">
      <c r="A196" s="77"/>
      <c r="B196" s="78"/>
      <c r="C196" s="79"/>
    </row>
    <row r="197" spans="1:3">
      <c r="A197" s="77"/>
      <c r="B197" s="78"/>
      <c r="C197" s="79"/>
    </row>
    <row r="198" spans="1:3">
      <c r="A198" s="77"/>
      <c r="B198" s="78"/>
      <c r="C198" s="79"/>
    </row>
    <row r="199" spans="1:3">
      <c r="A199" s="77"/>
      <c r="B199" s="78"/>
      <c r="C199" s="79"/>
    </row>
    <row r="200" spans="1:3">
      <c r="A200" s="77"/>
      <c r="B200" s="78"/>
      <c r="C200" s="79"/>
    </row>
    <row r="201" spans="1:3">
      <c r="A201" s="77"/>
      <c r="B201" s="78"/>
      <c r="C201" s="79"/>
    </row>
    <row r="202" spans="1:3">
      <c r="A202" s="77"/>
      <c r="B202" s="78"/>
      <c r="C202" s="79"/>
    </row>
    <row r="203" spans="1:3">
      <c r="A203" s="77"/>
      <c r="B203" s="78"/>
      <c r="C203" s="79"/>
    </row>
    <row r="204" spans="1:3">
      <c r="A204" s="77"/>
      <c r="B204" s="78"/>
      <c r="C204" s="79"/>
    </row>
    <row r="205" spans="1:3">
      <c r="A205" s="77"/>
      <c r="B205" s="78"/>
      <c r="C205" s="79"/>
    </row>
    <row r="206" spans="1:3">
      <c r="A206" s="77"/>
      <c r="B206" s="78"/>
      <c r="C206" s="79"/>
    </row>
    <row r="207" spans="1:3">
      <c r="A207" s="77"/>
      <c r="B207" s="78"/>
      <c r="C207" s="79"/>
    </row>
    <row r="208" spans="1:3">
      <c r="A208" s="77"/>
      <c r="B208" s="78"/>
      <c r="C208" s="79"/>
    </row>
    <row r="209" spans="1:3">
      <c r="A209" s="77"/>
      <c r="B209" s="78"/>
      <c r="C209" s="79"/>
    </row>
    <row r="210" spans="1:3">
      <c r="A210" s="77"/>
      <c r="B210" s="78"/>
      <c r="C210" s="79"/>
    </row>
    <row r="211" spans="1:3">
      <c r="A211" s="77"/>
      <c r="B211" s="78"/>
      <c r="C211" s="79"/>
    </row>
    <row r="212" spans="1:3">
      <c r="A212" s="77"/>
      <c r="B212" s="78"/>
      <c r="C212" s="79"/>
    </row>
    <row r="213" spans="1:3">
      <c r="A213" s="77"/>
      <c r="B213" s="78"/>
      <c r="C213" s="79"/>
    </row>
    <row r="214" spans="1:3">
      <c r="A214" s="77"/>
      <c r="B214" s="78"/>
      <c r="C214" s="79"/>
    </row>
    <row r="215" spans="1:3">
      <c r="A215" s="16"/>
      <c r="B215" s="6"/>
    </row>
    <row r="216" spans="1:3">
      <c r="A216" s="16"/>
      <c r="B216" s="6"/>
    </row>
    <row r="217" spans="1:3">
      <c r="A217" s="16"/>
      <c r="B217" s="6"/>
    </row>
    <row r="218" spans="1:3">
      <c r="A218" s="16"/>
      <c r="B218" s="6"/>
    </row>
    <row r="219" spans="1:3">
      <c r="A219" s="16"/>
      <c r="B219" s="6"/>
    </row>
    <row r="220" spans="1:3">
      <c r="A220" s="16"/>
      <c r="B220" s="6"/>
    </row>
    <row r="221" spans="1:3">
      <c r="A221" s="16"/>
      <c r="B221" s="6"/>
    </row>
    <row r="222" spans="1:3">
      <c r="A222" s="16"/>
      <c r="B222" s="6"/>
    </row>
    <row r="223" spans="1:3">
      <c r="A223" s="16"/>
      <c r="B223" s="6"/>
    </row>
    <row r="224" spans="1:3">
      <c r="A224" s="16"/>
      <c r="B224" s="6"/>
    </row>
    <row r="225" spans="1:2">
      <c r="A225" s="16"/>
      <c r="B225" s="6"/>
    </row>
    <row r="226" spans="1:2">
      <c r="A226" s="16"/>
      <c r="B226" s="6"/>
    </row>
    <row r="227" spans="1:2">
      <c r="A227" s="16"/>
      <c r="B227" s="6"/>
    </row>
    <row r="228" spans="1:2">
      <c r="A228" s="16"/>
      <c r="B228" s="6"/>
    </row>
    <row r="229" spans="1:2">
      <c r="A229" s="16"/>
      <c r="B229" s="6"/>
    </row>
    <row r="230" spans="1:2">
      <c r="A230" s="16"/>
      <c r="B230" s="6"/>
    </row>
    <row r="231" spans="1:2">
      <c r="A231" s="16"/>
      <c r="B231" s="6"/>
    </row>
    <row r="232" spans="1:2">
      <c r="A232" s="16"/>
      <c r="B232" s="6"/>
    </row>
    <row r="233" spans="1:2">
      <c r="A233" s="16"/>
      <c r="B233" s="6"/>
    </row>
    <row r="234" spans="1:2">
      <c r="A234" s="16"/>
      <c r="B234" s="6"/>
    </row>
    <row r="235" spans="1:2">
      <c r="A235" s="16"/>
      <c r="B235" s="6"/>
    </row>
    <row r="236" spans="1:2">
      <c r="A236" s="16"/>
      <c r="B236" s="6"/>
    </row>
    <row r="237" spans="1:2">
      <c r="A237" s="16"/>
      <c r="B237" s="6"/>
    </row>
    <row r="238" spans="1:2">
      <c r="A238" s="16"/>
      <c r="B238" s="6"/>
    </row>
    <row r="239" spans="1:2">
      <c r="A239" s="16"/>
      <c r="B239" s="6"/>
    </row>
    <row r="240" spans="1:2">
      <c r="A240" s="16"/>
      <c r="B240" s="6"/>
    </row>
    <row r="241" spans="1:2">
      <c r="A241" s="16"/>
      <c r="B241" s="6"/>
    </row>
    <row r="242" spans="1:2">
      <c r="A242" s="16"/>
      <c r="B242" s="6"/>
    </row>
    <row r="243" spans="1:2">
      <c r="A243" s="16"/>
      <c r="B243" s="6"/>
    </row>
    <row r="244" spans="1:2">
      <c r="A244" s="16"/>
      <c r="B244" s="6"/>
    </row>
    <row r="245" spans="1:2">
      <c r="A245" s="16"/>
      <c r="B245" s="6"/>
    </row>
    <row r="246" spans="1:2">
      <c r="A246" s="16"/>
      <c r="B246" s="6"/>
    </row>
    <row r="247" spans="1:2">
      <c r="A247" s="16"/>
      <c r="B247" s="6"/>
    </row>
    <row r="248" spans="1:2">
      <c r="A248" s="16"/>
      <c r="B248" s="6"/>
    </row>
    <row r="249" spans="1:2">
      <c r="A249" s="16"/>
      <c r="B249" s="6"/>
    </row>
    <row r="250" spans="1:2">
      <c r="A250" s="16"/>
      <c r="B250" s="6"/>
    </row>
    <row r="251" spans="1:2">
      <c r="A251" s="16"/>
      <c r="B251" s="6"/>
    </row>
    <row r="252" spans="1:2">
      <c r="A252" s="16"/>
      <c r="B252" s="6"/>
    </row>
    <row r="253" spans="1:2">
      <c r="A253" s="16"/>
      <c r="B253" s="6"/>
    </row>
    <row r="254" spans="1:2">
      <c r="A254" s="16"/>
      <c r="B254" s="6"/>
    </row>
    <row r="255" spans="1:2">
      <c r="A255" s="16"/>
      <c r="B255" s="6"/>
    </row>
    <row r="256" spans="1:2">
      <c r="A256" s="16"/>
      <c r="B256" s="6"/>
    </row>
    <row r="257" spans="1:2">
      <c r="A257" s="16"/>
      <c r="B257" s="6"/>
    </row>
    <row r="258" spans="1:2">
      <c r="A258" s="16"/>
      <c r="B258" s="6"/>
    </row>
    <row r="259" spans="1:2">
      <c r="A259" s="16"/>
      <c r="B259" s="6"/>
    </row>
    <row r="260" spans="1:2">
      <c r="A260" s="16"/>
      <c r="B260" s="6"/>
    </row>
    <row r="261" spans="1:2">
      <c r="A261" s="16"/>
      <c r="B261" s="6"/>
    </row>
    <row r="262" spans="1:2">
      <c r="A262" s="16"/>
      <c r="B262" s="6"/>
    </row>
    <row r="263" spans="1:2">
      <c r="A263" s="16"/>
      <c r="B263" s="6"/>
    </row>
    <row r="264" spans="1:2">
      <c r="A264" s="16"/>
      <c r="B264" s="6"/>
    </row>
    <row r="265" spans="1:2">
      <c r="A265" s="16"/>
      <c r="B265" s="6"/>
    </row>
    <row r="266" spans="1:2">
      <c r="A266" s="16"/>
      <c r="B266" s="6"/>
    </row>
    <row r="267" spans="1:2">
      <c r="A267" s="16"/>
      <c r="B267" s="6"/>
    </row>
    <row r="268" spans="1:2">
      <c r="A268" s="16"/>
      <c r="B268" s="6"/>
    </row>
    <row r="269" spans="1:2">
      <c r="A269" s="16"/>
      <c r="B269" s="6"/>
    </row>
    <row r="270" spans="1:2">
      <c r="A270" s="16"/>
      <c r="B270" s="6"/>
    </row>
    <row r="271" spans="1:2">
      <c r="A271" s="16"/>
      <c r="B271" s="6"/>
    </row>
  </sheetData>
  <phoneticPr fontId="3"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BX59"/>
  <sheetViews>
    <sheetView showGridLines="0" tabSelected="1" zoomScale="115" zoomScaleNormal="115" zoomScalePageLayoutView="115" workbookViewId="0">
      <pane ySplit="8" topLeftCell="A57" activePane="bottomLeft" state="frozen"/>
      <selection pane="bottomLeft" activeCell="N17" sqref="N17"/>
    </sheetView>
  </sheetViews>
  <sheetFormatPr defaultColWidth="9.140625" defaultRowHeight="12.75"/>
  <cols>
    <col min="1" max="1" width="4.42578125" customWidth="1"/>
    <col min="2" max="2" width="5.42578125" customWidth="1"/>
    <col min="3" max="3" width="25.42578125" customWidth="1"/>
    <col min="4" max="4" width="6.42578125" hidden="1" customWidth="1"/>
    <col min="5" max="5" width="6.7109375" hidden="1" customWidth="1"/>
    <col min="6" max="6" width="5.7109375" customWidth="1"/>
    <col min="7" max="8" width="5.7109375" hidden="1" customWidth="1"/>
    <col min="9" max="10" width="10" customWidth="1"/>
    <col min="11" max="12" width="4.7109375" customWidth="1"/>
    <col min="13" max="13" width="5.42578125" customWidth="1"/>
    <col min="14" max="14" width="4.7109375" customWidth="1"/>
    <col min="15" max="16" width="9.42578125" customWidth="1"/>
    <col min="17" max="18" width="5.42578125" customWidth="1"/>
    <col min="19" max="75" width="2.42578125" customWidth="1"/>
    <col min="76" max="76" width="2.7109375" style="10" customWidth="1"/>
  </cols>
  <sheetData>
    <row r="1" spans="1:76" ht="18">
      <c r="B1" s="59" t="s">
        <v>26</v>
      </c>
      <c r="C1" s="60"/>
      <c r="D1" s="60"/>
      <c r="E1" s="60"/>
      <c r="F1" s="60"/>
      <c r="G1" s="60"/>
      <c r="H1" s="60"/>
      <c r="I1" s="60"/>
      <c r="J1" s="60"/>
      <c r="K1" s="60"/>
      <c r="L1" s="60"/>
      <c r="M1" s="60"/>
      <c r="N1" s="60"/>
      <c r="O1" s="60"/>
      <c r="P1" s="60"/>
      <c r="Q1" s="60"/>
      <c r="R1" s="60"/>
      <c r="S1" s="60"/>
      <c r="T1" s="62" t="s">
        <v>27</v>
      </c>
    </row>
    <row r="2" spans="1:76">
      <c r="B2" s="63" t="s">
        <v>28</v>
      </c>
      <c r="C2" s="63"/>
      <c r="D2" s="63"/>
      <c r="E2" s="63"/>
      <c r="F2" s="5"/>
      <c r="G2" s="5"/>
      <c r="H2" s="5"/>
      <c r="I2" s="83"/>
      <c r="K2" s="5"/>
      <c r="L2" s="5"/>
      <c r="M2" s="1"/>
      <c r="O2" s="61"/>
      <c r="P2" s="61"/>
    </row>
    <row r="3" spans="1:76">
      <c r="B3" s="10"/>
      <c r="O3" s="61"/>
      <c r="P3" s="61"/>
    </row>
    <row r="4" spans="1:76">
      <c r="A4" s="96"/>
      <c r="B4" s="135" t="s">
        <v>29</v>
      </c>
      <c r="C4" s="145">
        <v>44042</v>
      </c>
      <c r="O4" s="136" t="s">
        <v>30</v>
      </c>
      <c r="P4" s="137" t="s">
        <v>31</v>
      </c>
      <c r="T4" s="4">
        <f>IF(P4="Monthly",EDATE(DATE(YEAR(C4),MONTH(C4),1),P5-1),C4-WEEKDAY(C4,1)+startday+7*(P5-1))</f>
        <v>44013</v>
      </c>
      <c r="U4" s="4">
        <f t="shared" ref="U4:AZ4" si="0">IF($P$4="Monthly",EDATE(T4,1),IF($P$4="Daily",T4+1,T4+7))</f>
        <v>44044</v>
      </c>
      <c r="V4" s="4">
        <f t="shared" si="0"/>
        <v>44075</v>
      </c>
      <c r="W4" s="4">
        <f t="shared" si="0"/>
        <v>44105</v>
      </c>
      <c r="X4" s="4">
        <f t="shared" si="0"/>
        <v>44136</v>
      </c>
      <c r="Y4" s="4">
        <f t="shared" si="0"/>
        <v>44166</v>
      </c>
      <c r="Z4" s="4">
        <f t="shared" si="0"/>
        <v>44197</v>
      </c>
      <c r="AA4" s="4">
        <f t="shared" si="0"/>
        <v>44228</v>
      </c>
      <c r="AB4" s="4">
        <f t="shared" si="0"/>
        <v>44256</v>
      </c>
      <c r="AC4" s="4">
        <f t="shared" si="0"/>
        <v>44287</v>
      </c>
      <c r="AD4" s="4">
        <f t="shared" si="0"/>
        <v>44317</v>
      </c>
      <c r="AE4" s="4">
        <f t="shared" si="0"/>
        <v>44348</v>
      </c>
      <c r="AF4" s="4">
        <f t="shared" si="0"/>
        <v>44378</v>
      </c>
      <c r="AG4" s="4">
        <f t="shared" si="0"/>
        <v>44409</v>
      </c>
      <c r="AH4" s="4">
        <f t="shared" si="0"/>
        <v>44440</v>
      </c>
      <c r="AI4" s="4">
        <f t="shared" si="0"/>
        <v>44470</v>
      </c>
      <c r="AJ4" s="4">
        <f t="shared" si="0"/>
        <v>44501</v>
      </c>
      <c r="AK4" s="4">
        <f t="shared" si="0"/>
        <v>44531</v>
      </c>
      <c r="AL4" s="4">
        <f t="shared" si="0"/>
        <v>44562</v>
      </c>
      <c r="AM4" s="4">
        <f t="shared" si="0"/>
        <v>44593</v>
      </c>
      <c r="AN4" s="4">
        <f t="shared" si="0"/>
        <v>44621</v>
      </c>
      <c r="AO4" s="4">
        <f t="shared" si="0"/>
        <v>44652</v>
      </c>
      <c r="AP4" s="4">
        <f t="shared" si="0"/>
        <v>44682</v>
      </c>
      <c r="AQ4" s="4">
        <f t="shared" si="0"/>
        <v>44713</v>
      </c>
      <c r="AR4" s="4">
        <f t="shared" si="0"/>
        <v>44743</v>
      </c>
      <c r="AS4" s="4">
        <f t="shared" si="0"/>
        <v>44774</v>
      </c>
      <c r="AT4" s="4">
        <f t="shared" si="0"/>
        <v>44805</v>
      </c>
      <c r="AU4" s="4">
        <f t="shared" si="0"/>
        <v>44835</v>
      </c>
      <c r="AV4" s="4">
        <f t="shared" si="0"/>
        <v>44866</v>
      </c>
      <c r="AW4" s="4">
        <f t="shared" si="0"/>
        <v>44896</v>
      </c>
      <c r="AX4" s="4">
        <f t="shared" si="0"/>
        <v>44927</v>
      </c>
      <c r="AY4" s="4">
        <f t="shared" si="0"/>
        <v>44958</v>
      </c>
      <c r="AZ4" s="4">
        <f t="shared" si="0"/>
        <v>44986</v>
      </c>
      <c r="BA4" s="4">
        <f t="shared" ref="BA4:BW4" si="1">IF($P$4="Monthly",EDATE(AZ4,1),IF($P$4="Daily",AZ4+1,AZ4+7))</f>
        <v>45017</v>
      </c>
      <c r="BB4" s="4">
        <f t="shared" si="1"/>
        <v>45047</v>
      </c>
      <c r="BC4" s="4">
        <f t="shared" si="1"/>
        <v>45078</v>
      </c>
      <c r="BD4" s="4">
        <f t="shared" si="1"/>
        <v>45108</v>
      </c>
      <c r="BE4" s="4">
        <f t="shared" si="1"/>
        <v>45139</v>
      </c>
      <c r="BF4" s="4">
        <f t="shared" si="1"/>
        <v>45170</v>
      </c>
      <c r="BG4" s="4">
        <f t="shared" si="1"/>
        <v>45200</v>
      </c>
      <c r="BH4" s="4">
        <f t="shared" si="1"/>
        <v>45231</v>
      </c>
      <c r="BI4" s="4">
        <f t="shared" si="1"/>
        <v>45261</v>
      </c>
      <c r="BJ4" s="4">
        <f t="shared" si="1"/>
        <v>45292</v>
      </c>
      <c r="BK4" s="4">
        <f t="shared" si="1"/>
        <v>45323</v>
      </c>
      <c r="BL4" s="4">
        <f t="shared" si="1"/>
        <v>45352</v>
      </c>
      <c r="BM4" s="4">
        <f t="shared" si="1"/>
        <v>45383</v>
      </c>
      <c r="BN4" s="4">
        <f t="shared" si="1"/>
        <v>45413</v>
      </c>
      <c r="BO4" s="4">
        <f t="shared" si="1"/>
        <v>45444</v>
      </c>
      <c r="BP4" s="4">
        <f t="shared" si="1"/>
        <v>45474</v>
      </c>
      <c r="BQ4" s="4">
        <f t="shared" si="1"/>
        <v>45505</v>
      </c>
      <c r="BR4" s="4">
        <f t="shared" si="1"/>
        <v>45536</v>
      </c>
      <c r="BS4" s="4">
        <f t="shared" si="1"/>
        <v>45566</v>
      </c>
      <c r="BT4" s="4">
        <f t="shared" si="1"/>
        <v>45597</v>
      </c>
      <c r="BU4" s="4">
        <f t="shared" si="1"/>
        <v>45627</v>
      </c>
      <c r="BV4" s="4">
        <f t="shared" si="1"/>
        <v>45658</v>
      </c>
      <c r="BW4" s="4">
        <f t="shared" si="1"/>
        <v>45689</v>
      </c>
      <c r="BX4" s="4">
        <f>IF($P$4="Monthly",EDATE(BW4,1),IF($P$4="Daily",BW4+1,BW4+7))</f>
        <v>45717</v>
      </c>
    </row>
    <row r="5" spans="1:76">
      <c r="A5" s="96"/>
      <c r="B5" s="135" t="s">
        <v>32</v>
      </c>
      <c r="C5" s="145">
        <f ca="1">MAX(P7:P57)</f>
        <v>43836</v>
      </c>
      <c r="O5" s="136" t="str">
        <f>IF(P4="Monthly","Month:","Week:")</f>
        <v>Month:</v>
      </c>
      <c r="P5" s="138">
        <v>1</v>
      </c>
      <c r="T5" s="166" t="str">
        <f>IF($P$4="Monthly",IF(YEAR(T4)&lt;&gt;YEAR(Z4),YEAR(T4)&amp;"-"&amp;YEAR(Z4),YEAR(T4)),IF($P$4="Weekly","Weeks "&amp;((T4-($C$4-WEEKDAY($C$4,1)+startday))/7+1)&amp;"-"&amp;((T4-($C$4-WEEKDAY($C$4,1)+startday))/7+7),"Week "&amp;(T4-($C$4-WEEKDAY($C$4,1)+startday))/7+1))</f>
        <v>2020-2021</v>
      </c>
      <c r="U5" s="167"/>
      <c r="V5" s="167"/>
      <c r="W5" s="167"/>
      <c r="X5" s="167"/>
      <c r="Y5" s="167"/>
      <c r="Z5" s="168"/>
      <c r="AA5" s="166">
        <f>IF($P$4="Monthly",IF(YEAR(AA4)&lt;&gt;YEAR(AG4),YEAR(AA4)&amp;"-"&amp;YEAR(AG4),YEAR(AA4)),IF($P$4="Weekly","Weeks "&amp;((AA4-($C$4-WEEKDAY($C$4,1)+startday))/7+1)&amp;"-"&amp;((AA4-($C$4-WEEKDAY($C$4,1)+startday))/7+7),"Week "&amp;(AA4-($C$4-WEEKDAY($C$4,1)+startday))/7+1))</f>
        <v>2021</v>
      </c>
      <c r="AB5" s="167"/>
      <c r="AC5" s="167"/>
      <c r="AD5" s="167"/>
      <c r="AE5" s="167"/>
      <c r="AF5" s="167"/>
      <c r="AG5" s="168"/>
      <c r="AH5" s="166" t="str">
        <f>IF($P$4="Monthly",IF(YEAR(AH4)&lt;&gt;YEAR(AN4),YEAR(AH4)&amp;"-"&amp;YEAR(AN4),YEAR(AH4)),IF($P$4="Weekly","Weeks "&amp;((AH4-($C$4-WEEKDAY($C$4,1)+startday))/7+1)&amp;"-"&amp;((AH4-($C$4-WEEKDAY($C$4,1)+startday))/7+7),"Week "&amp;(AH4-($C$4-WEEKDAY($C$4,1)+startday))/7+1))</f>
        <v>2021-2022</v>
      </c>
      <c r="AI5" s="167"/>
      <c r="AJ5" s="167"/>
      <c r="AK5" s="167"/>
      <c r="AL5" s="167"/>
      <c r="AM5" s="167"/>
      <c r="AN5" s="168"/>
      <c r="AO5" s="166">
        <f>IF($P$4="Monthly",IF(YEAR(AO4)&lt;&gt;YEAR(AU4),YEAR(AO4)&amp;"-"&amp;YEAR(AU4),YEAR(AO4)),IF($P$4="Weekly","Weeks "&amp;((AO4-($C$4-WEEKDAY($C$4,1)+startday))/7+1)&amp;"-"&amp;((AO4-($C$4-WEEKDAY($C$4,1)+startday))/7+7),"Week "&amp;(AO4-($C$4-WEEKDAY($C$4,1)+startday))/7+1))</f>
        <v>2022</v>
      </c>
      <c r="AP5" s="167"/>
      <c r="AQ5" s="167"/>
      <c r="AR5" s="167"/>
      <c r="AS5" s="167"/>
      <c r="AT5" s="167"/>
      <c r="AU5" s="168"/>
      <c r="AV5" s="166" t="str">
        <f>IF($P$4="Monthly",IF(YEAR(AV4)&lt;&gt;YEAR(BB4),YEAR(AV4)&amp;"-"&amp;YEAR(BB4),YEAR(AV4)),IF($P$4="Weekly","Weeks "&amp;((AV4-($C$4-WEEKDAY($C$4,1)+startday))/7+1)&amp;"-"&amp;((AV4-($C$4-WEEKDAY($C$4,1)+startday))/7+7),"Week "&amp;(AV4-($C$4-WEEKDAY($C$4,1)+startday))/7+1))</f>
        <v>2022-2023</v>
      </c>
      <c r="AW5" s="167"/>
      <c r="AX5" s="167"/>
      <c r="AY5" s="167"/>
      <c r="AZ5" s="167"/>
      <c r="BA5" s="167"/>
      <c r="BB5" s="168"/>
      <c r="BC5" s="166">
        <f>IF($P$4="Monthly",IF(YEAR(BC4)&lt;&gt;YEAR(BI4),YEAR(BC4)&amp;"-"&amp;YEAR(BI4),YEAR(BC4)),IF($P$4="Weekly","Weeks "&amp;((BC4-($C$4-WEEKDAY($C$4,1)+startday))/7+1)&amp;"-"&amp;((BC4-($C$4-WEEKDAY($C$4,1)+startday))/7+7),"Week "&amp;(BC4-($C$4-WEEKDAY($C$4,1)+startday))/7+1))</f>
        <v>2023</v>
      </c>
      <c r="BD5" s="167"/>
      <c r="BE5" s="167"/>
      <c r="BF5" s="167"/>
      <c r="BG5" s="167"/>
      <c r="BH5" s="167"/>
      <c r="BI5" s="168"/>
      <c r="BJ5" s="166">
        <f>IF($P$4="Monthly",IF(YEAR(BJ4)&lt;&gt;YEAR(BP4),YEAR(BJ4)&amp;"-"&amp;YEAR(BP4),YEAR(BJ4)),IF($P$4="Weekly","Weeks "&amp;((BJ4-($C$4-WEEKDAY($C$4,1)+startday))/7+1)&amp;"-"&amp;((BJ4-($C$4-WEEKDAY($C$4,1)+startday))/7+7),"Week "&amp;(BJ4-($C$4-WEEKDAY($C$4,1)+startday))/7+1))</f>
        <v>2024</v>
      </c>
      <c r="BK5" s="167"/>
      <c r="BL5" s="167"/>
      <c r="BM5" s="167"/>
      <c r="BN5" s="167"/>
      <c r="BO5" s="167"/>
      <c r="BP5" s="168"/>
      <c r="BQ5" s="166" t="str">
        <f>IF($P$4="Monthly",IF(YEAR(BQ4)&lt;&gt;YEAR(BW4),YEAR(BQ4)&amp;"-"&amp;YEAR(BW4),YEAR(BQ4)),IF($P$4="Weekly","Weeks "&amp;((BQ4-($C$4-WEEKDAY($C$4,1)+startday))/7+1)&amp;"-"&amp;((BQ4-($C$4-WEEKDAY($C$4,1)+startday))/7+7),"Week "&amp;(BQ4-($C$4-WEEKDAY($C$4,1)+startday))/7+1))</f>
        <v>2024-2025</v>
      </c>
      <c r="BR5" s="167"/>
      <c r="BS5" s="167"/>
      <c r="BT5" s="167"/>
      <c r="BU5" s="167"/>
      <c r="BV5" s="167"/>
      <c r="BW5" s="168"/>
    </row>
    <row r="6" spans="1:76">
      <c r="C6" s="10"/>
      <c r="N6" s="3"/>
      <c r="T6" s="169" t="str">
        <f>IF($P$4="Monthly",TEXT(T4,"[$-409]mmmm")&amp;" - "&amp;TEXT(Z4,"[$-409]mmmm"),IF($P$4="Weekly",TEXT(T4,"[$-409]mmm YYYY")&amp;" - "&amp;TEXT(Z4,"[$-409]mmm YYYY"),T4))</f>
        <v>July - January</v>
      </c>
      <c r="U6" s="170"/>
      <c r="V6" s="170"/>
      <c r="W6" s="170"/>
      <c r="X6" s="170"/>
      <c r="Y6" s="170"/>
      <c r="Z6" s="171"/>
      <c r="AA6" s="169" t="str">
        <f>IF($P$4="Monthly",TEXT(AA4,"[$-409]mmmm")&amp;" - "&amp;TEXT(AG4,"[$-409]mmmm"),IF($P$4="Weekly",TEXT(AA4,"[$-409]mmm YYYY")&amp;" - "&amp;TEXT(AG4,"[$-409]mmm YYYY"),AA4))</f>
        <v>February - August</v>
      </c>
      <c r="AB6" s="170"/>
      <c r="AC6" s="170"/>
      <c r="AD6" s="170"/>
      <c r="AE6" s="170"/>
      <c r="AF6" s="170"/>
      <c r="AG6" s="171"/>
      <c r="AH6" s="169" t="str">
        <f>IF($P$4="Monthly",TEXT(AH4,"[$-409]mmmm")&amp;" - "&amp;TEXT(AN4,"[$-409]mmmm"),IF($P$4="Weekly",TEXT(AH4,"[$-409]mmm YYYY")&amp;" - "&amp;TEXT(AN4,"[$-409]mmm YYYY"),AH4))</f>
        <v>September - March</v>
      </c>
      <c r="AI6" s="170"/>
      <c r="AJ6" s="170"/>
      <c r="AK6" s="170"/>
      <c r="AL6" s="170"/>
      <c r="AM6" s="170"/>
      <c r="AN6" s="171"/>
      <c r="AO6" s="169" t="str">
        <f>IF($P$4="Monthly",TEXT(AO4,"[$-409]mmmm")&amp;" - "&amp;TEXT(AU4,"[$-409]mmmm"),IF($P$4="Weekly",TEXT(AO4,"[$-409]mmm YYYY")&amp;" - "&amp;TEXT(AU4,"[$-409]mmm YYYY"),AO4))</f>
        <v>April - October</v>
      </c>
      <c r="AP6" s="170"/>
      <c r="AQ6" s="170"/>
      <c r="AR6" s="170"/>
      <c r="AS6" s="170"/>
      <c r="AT6" s="170"/>
      <c r="AU6" s="171"/>
      <c r="AV6" s="169" t="str">
        <f>IF($P$4="Monthly",TEXT(AV4,"[$-409]mmmm")&amp;" - "&amp;TEXT(BB4,"[$-409]mmmm"),IF($P$4="Weekly",TEXT(AV4,"[$-409]mmm YYYY")&amp;" - "&amp;TEXT(BB4,"[$-409]mmm YYYY"),AV4))</f>
        <v>November - May</v>
      </c>
      <c r="AW6" s="170"/>
      <c r="AX6" s="170"/>
      <c r="AY6" s="170"/>
      <c r="AZ6" s="170"/>
      <c r="BA6" s="170"/>
      <c r="BB6" s="171"/>
      <c r="BC6" s="169" t="str">
        <f>IF($P$4="Monthly",TEXT(BC4,"[$-409]mmmm")&amp;" - "&amp;TEXT(BI4,"[$-409]mmmm"),IF($P$4="Weekly",TEXT(BC4,"[$-409]mmm YYYY")&amp;" - "&amp;TEXT(BI4,"[$-409]mmm YYYY"),BC4))</f>
        <v>June - December</v>
      </c>
      <c r="BD6" s="170"/>
      <c r="BE6" s="170"/>
      <c r="BF6" s="170"/>
      <c r="BG6" s="170"/>
      <c r="BH6" s="170"/>
      <c r="BI6" s="171"/>
      <c r="BJ6" s="169" t="str">
        <f>IF($P$4="Monthly",TEXT(BJ4,"[$-409]mmmm")&amp;" - "&amp;TEXT(BP4,"[$-409]mmmm"),IF($P$4="Weekly",TEXT(BJ4,"[$-409]mmm YYYY")&amp;" - "&amp;TEXT(BP4,"[$-409]mmm YYYY"),BJ4))</f>
        <v>January - July</v>
      </c>
      <c r="BK6" s="170"/>
      <c r="BL6" s="170"/>
      <c r="BM6" s="170"/>
      <c r="BN6" s="170"/>
      <c r="BO6" s="170"/>
      <c r="BP6" s="171"/>
      <c r="BQ6" s="169" t="str">
        <f>IF($P$4="Monthly",TEXT(BQ4,"[$-409]mmmm")&amp;" - "&amp;TEXT(BW4,"[$-409]mmmm"),IF($P$4="Weekly",TEXT(BQ4,"[$-409]mmm YYYY")&amp;" - "&amp;TEXT(BW4,"[$-409]mmm YYYY"),BQ4))</f>
        <v>August - February</v>
      </c>
      <c r="BR6" s="170"/>
      <c r="BS6" s="170"/>
      <c r="BT6" s="170"/>
      <c r="BU6" s="170"/>
      <c r="BV6" s="170"/>
      <c r="BW6" s="171"/>
    </row>
    <row r="7" spans="1:76" ht="12.75" customHeight="1">
      <c r="A7" s="153" t="s">
        <v>33</v>
      </c>
      <c r="B7" s="159" t="s">
        <v>34</v>
      </c>
      <c r="C7" s="159" t="s">
        <v>35</v>
      </c>
      <c r="D7" s="161" t="s">
        <v>36</v>
      </c>
      <c r="E7" s="163" t="s">
        <v>37</v>
      </c>
      <c r="F7" s="153" t="s">
        <v>38</v>
      </c>
      <c r="G7" s="153"/>
      <c r="H7" s="153"/>
      <c r="I7" s="155" t="s">
        <v>39</v>
      </c>
      <c r="J7" s="155" t="s">
        <v>40</v>
      </c>
      <c r="K7" s="157" t="s">
        <v>41</v>
      </c>
      <c r="L7" s="157" t="s">
        <v>42</v>
      </c>
      <c r="M7" s="157" t="s">
        <v>43</v>
      </c>
      <c r="N7" s="174" t="s">
        <v>44</v>
      </c>
      <c r="O7" s="172" t="s">
        <v>39</v>
      </c>
      <c r="P7" s="172" t="s">
        <v>40</v>
      </c>
      <c r="Q7" s="157" t="s">
        <v>41</v>
      </c>
      <c r="R7" s="157" t="s">
        <v>42</v>
      </c>
      <c r="S7" s="75"/>
      <c r="T7" s="58" t="str">
        <f t="shared" ref="T7:AY7" si="2">IF($P$4="Daily",T4,"")</f>
        <v/>
      </c>
      <c r="U7" s="58" t="str">
        <f t="shared" si="2"/>
        <v/>
      </c>
      <c r="V7" s="58" t="str">
        <f t="shared" si="2"/>
        <v/>
      </c>
      <c r="W7" s="58" t="str">
        <f t="shared" si="2"/>
        <v/>
      </c>
      <c r="X7" s="58" t="str">
        <f t="shared" si="2"/>
        <v/>
      </c>
      <c r="Y7" s="58" t="str">
        <f t="shared" si="2"/>
        <v/>
      </c>
      <c r="Z7" s="58" t="str">
        <f t="shared" si="2"/>
        <v/>
      </c>
      <c r="AA7" s="58" t="str">
        <f t="shared" si="2"/>
        <v/>
      </c>
      <c r="AB7" s="58" t="str">
        <f t="shared" si="2"/>
        <v/>
      </c>
      <c r="AC7" s="58" t="str">
        <f t="shared" si="2"/>
        <v/>
      </c>
      <c r="AD7" s="58" t="str">
        <f t="shared" si="2"/>
        <v/>
      </c>
      <c r="AE7" s="58" t="str">
        <f t="shared" si="2"/>
        <v/>
      </c>
      <c r="AF7" s="58" t="str">
        <f t="shared" si="2"/>
        <v/>
      </c>
      <c r="AG7" s="58" t="str">
        <f t="shared" si="2"/>
        <v/>
      </c>
      <c r="AH7" s="58" t="str">
        <f t="shared" si="2"/>
        <v/>
      </c>
      <c r="AI7" s="58" t="str">
        <f t="shared" si="2"/>
        <v/>
      </c>
      <c r="AJ7" s="58" t="str">
        <f t="shared" si="2"/>
        <v/>
      </c>
      <c r="AK7" s="58" t="str">
        <f t="shared" si="2"/>
        <v/>
      </c>
      <c r="AL7" s="58" t="str">
        <f t="shared" si="2"/>
        <v/>
      </c>
      <c r="AM7" s="58" t="str">
        <f t="shared" si="2"/>
        <v/>
      </c>
      <c r="AN7" s="58" t="str">
        <f t="shared" si="2"/>
        <v/>
      </c>
      <c r="AO7" s="58" t="str">
        <f t="shared" si="2"/>
        <v/>
      </c>
      <c r="AP7" s="58" t="str">
        <f t="shared" si="2"/>
        <v/>
      </c>
      <c r="AQ7" s="58" t="str">
        <f t="shared" si="2"/>
        <v/>
      </c>
      <c r="AR7" s="58" t="str">
        <f t="shared" si="2"/>
        <v/>
      </c>
      <c r="AS7" s="58" t="str">
        <f t="shared" si="2"/>
        <v/>
      </c>
      <c r="AT7" s="58" t="str">
        <f t="shared" si="2"/>
        <v/>
      </c>
      <c r="AU7" s="58" t="str">
        <f t="shared" si="2"/>
        <v/>
      </c>
      <c r="AV7" s="58" t="str">
        <f t="shared" si="2"/>
        <v/>
      </c>
      <c r="AW7" s="58" t="str">
        <f t="shared" si="2"/>
        <v/>
      </c>
      <c r="AX7" s="58" t="str">
        <f t="shared" si="2"/>
        <v/>
      </c>
      <c r="AY7" s="58" t="str">
        <f t="shared" si="2"/>
        <v/>
      </c>
      <c r="AZ7" s="58" t="str">
        <f t="shared" ref="AZ7:BW7" si="3">IF($P$4="Daily",AZ4,"")</f>
        <v/>
      </c>
      <c r="BA7" s="58" t="str">
        <f t="shared" si="3"/>
        <v/>
      </c>
      <c r="BB7" s="58" t="str">
        <f t="shared" si="3"/>
        <v/>
      </c>
      <c r="BC7" s="58" t="str">
        <f t="shared" si="3"/>
        <v/>
      </c>
      <c r="BD7" s="58" t="str">
        <f t="shared" si="3"/>
        <v/>
      </c>
      <c r="BE7" s="58" t="str">
        <f t="shared" si="3"/>
        <v/>
      </c>
      <c r="BF7" s="58" t="str">
        <f t="shared" si="3"/>
        <v/>
      </c>
      <c r="BG7" s="58" t="str">
        <f t="shared" si="3"/>
        <v/>
      </c>
      <c r="BH7" s="58" t="str">
        <f t="shared" si="3"/>
        <v/>
      </c>
      <c r="BI7" s="58" t="str">
        <f t="shared" si="3"/>
        <v/>
      </c>
      <c r="BJ7" s="58" t="str">
        <f t="shared" si="3"/>
        <v/>
      </c>
      <c r="BK7" s="58" t="str">
        <f t="shared" si="3"/>
        <v/>
      </c>
      <c r="BL7" s="58" t="str">
        <f t="shared" si="3"/>
        <v/>
      </c>
      <c r="BM7" s="58" t="str">
        <f t="shared" si="3"/>
        <v/>
      </c>
      <c r="BN7" s="58" t="str">
        <f t="shared" si="3"/>
        <v/>
      </c>
      <c r="BO7" s="58" t="str">
        <f t="shared" si="3"/>
        <v/>
      </c>
      <c r="BP7" s="58" t="str">
        <f t="shared" si="3"/>
        <v/>
      </c>
      <c r="BQ7" s="58" t="str">
        <f t="shared" si="3"/>
        <v/>
      </c>
      <c r="BR7" s="58" t="str">
        <f t="shared" si="3"/>
        <v/>
      </c>
      <c r="BS7" s="58" t="str">
        <f t="shared" si="3"/>
        <v/>
      </c>
      <c r="BT7" s="58" t="str">
        <f t="shared" si="3"/>
        <v/>
      </c>
      <c r="BU7" s="58" t="str">
        <f t="shared" si="3"/>
        <v/>
      </c>
      <c r="BV7" s="58" t="str">
        <f t="shared" si="3"/>
        <v/>
      </c>
      <c r="BW7" s="58" t="str">
        <f t="shared" si="3"/>
        <v/>
      </c>
    </row>
    <row r="8" spans="1:76">
      <c r="A8" s="154"/>
      <c r="B8" s="160"/>
      <c r="C8" s="160"/>
      <c r="D8" s="162"/>
      <c r="E8" s="164"/>
      <c r="F8" s="165"/>
      <c r="G8" s="165"/>
      <c r="H8" s="165"/>
      <c r="I8" s="156"/>
      <c r="J8" s="156"/>
      <c r="K8" s="158"/>
      <c r="L8" s="158"/>
      <c r="M8" s="158"/>
      <c r="N8" s="175"/>
      <c r="O8" s="173"/>
      <c r="P8" s="173"/>
      <c r="Q8" s="158"/>
      <c r="R8" s="158"/>
      <c r="S8" s="89"/>
      <c r="T8" s="90" t="str">
        <f t="shared" ref="T8:AY8" si="4">IF($P$4="Monthly",CHOOSE(MONTH(T4),"Ja","F","Mr","Ap","M","Ju","Jy","Au","S","O","N","D"),IF($P$4="Weekly",DAY(T4),CHOOSE(WEEKDAY(T4,1),"S","M","T","W","T","F","S")))</f>
        <v>Jy</v>
      </c>
      <c r="U8" s="90" t="str">
        <f t="shared" si="4"/>
        <v>Au</v>
      </c>
      <c r="V8" s="90" t="str">
        <f t="shared" si="4"/>
        <v>S</v>
      </c>
      <c r="W8" s="90" t="str">
        <f t="shared" si="4"/>
        <v>O</v>
      </c>
      <c r="X8" s="90" t="str">
        <f t="shared" si="4"/>
        <v>N</v>
      </c>
      <c r="Y8" s="90" t="str">
        <f t="shared" si="4"/>
        <v>D</v>
      </c>
      <c r="Z8" s="90" t="str">
        <f t="shared" si="4"/>
        <v>Ja</v>
      </c>
      <c r="AA8" s="90" t="str">
        <f t="shared" si="4"/>
        <v>F</v>
      </c>
      <c r="AB8" s="90" t="str">
        <f t="shared" si="4"/>
        <v>Mr</v>
      </c>
      <c r="AC8" s="90" t="str">
        <f t="shared" si="4"/>
        <v>Ap</v>
      </c>
      <c r="AD8" s="90" t="str">
        <f t="shared" si="4"/>
        <v>M</v>
      </c>
      <c r="AE8" s="90" t="str">
        <f t="shared" si="4"/>
        <v>Ju</v>
      </c>
      <c r="AF8" s="90" t="str">
        <f t="shared" si="4"/>
        <v>Jy</v>
      </c>
      <c r="AG8" s="90" t="str">
        <f t="shared" si="4"/>
        <v>Au</v>
      </c>
      <c r="AH8" s="90" t="str">
        <f t="shared" si="4"/>
        <v>S</v>
      </c>
      <c r="AI8" s="90" t="str">
        <f t="shared" si="4"/>
        <v>O</v>
      </c>
      <c r="AJ8" s="90" t="str">
        <f t="shared" si="4"/>
        <v>N</v>
      </c>
      <c r="AK8" s="90" t="str">
        <f t="shared" si="4"/>
        <v>D</v>
      </c>
      <c r="AL8" s="90" t="str">
        <f t="shared" si="4"/>
        <v>Ja</v>
      </c>
      <c r="AM8" s="90" t="str">
        <f t="shared" si="4"/>
        <v>F</v>
      </c>
      <c r="AN8" s="90" t="str">
        <f t="shared" si="4"/>
        <v>Mr</v>
      </c>
      <c r="AO8" s="90" t="str">
        <f t="shared" si="4"/>
        <v>Ap</v>
      </c>
      <c r="AP8" s="90" t="str">
        <f t="shared" si="4"/>
        <v>M</v>
      </c>
      <c r="AQ8" s="90" t="str">
        <f t="shared" si="4"/>
        <v>Ju</v>
      </c>
      <c r="AR8" s="90" t="str">
        <f t="shared" si="4"/>
        <v>Jy</v>
      </c>
      <c r="AS8" s="90" t="str">
        <f t="shared" si="4"/>
        <v>Au</v>
      </c>
      <c r="AT8" s="90" t="str">
        <f t="shared" si="4"/>
        <v>S</v>
      </c>
      <c r="AU8" s="90" t="str">
        <f t="shared" si="4"/>
        <v>O</v>
      </c>
      <c r="AV8" s="90" t="str">
        <f t="shared" si="4"/>
        <v>N</v>
      </c>
      <c r="AW8" s="90" t="str">
        <f t="shared" si="4"/>
        <v>D</v>
      </c>
      <c r="AX8" s="90" t="str">
        <f t="shared" si="4"/>
        <v>Ja</v>
      </c>
      <c r="AY8" s="90" t="str">
        <f t="shared" si="4"/>
        <v>F</v>
      </c>
      <c r="AZ8" s="90" t="str">
        <f t="shared" ref="AZ8:BW8" si="5">IF($P$4="Monthly",CHOOSE(MONTH(AZ4),"Ja","F","Mr","Ap","M","Ju","Jy","Au","S","O","N","D"),IF($P$4="Weekly",DAY(AZ4),CHOOSE(WEEKDAY(AZ4,1),"S","M","T","W","T","F","S")))</f>
        <v>Mr</v>
      </c>
      <c r="BA8" s="90" t="str">
        <f t="shared" si="5"/>
        <v>Ap</v>
      </c>
      <c r="BB8" s="90" t="str">
        <f t="shared" si="5"/>
        <v>M</v>
      </c>
      <c r="BC8" s="90" t="str">
        <f t="shared" si="5"/>
        <v>Ju</v>
      </c>
      <c r="BD8" s="90" t="str">
        <f t="shared" si="5"/>
        <v>Jy</v>
      </c>
      <c r="BE8" s="90" t="str">
        <f t="shared" si="5"/>
        <v>Au</v>
      </c>
      <c r="BF8" s="90" t="str">
        <f t="shared" si="5"/>
        <v>S</v>
      </c>
      <c r="BG8" s="90" t="str">
        <f t="shared" si="5"/>
        <v>O</v>
      </c>
      <c r="BH8" s="90" t="str">
        <f t="shared" si="5"/>
        <v>N</v>
      </c>
      <c r="BI8" s="90" t="str">
        <f t="shared" si="5"/>
        <v>D</v>
      </c>
      <c r="BJ8" s="90" t="str">
        <f t="shared" si="5"/>
        <v>Ja</v>
      </c>
      <c r="BK8" s="90" t="str">
        <f t="shared" si="5"/>
        <v>F</v>
      </c>
      <c r="BL8" s="90" t="str">
        <f t="shared" si="5"/>
        <v>Mr</v>
      </c>
      <c r="BM8" s="90" t="str">
        <f t="shared" si="5"/>
        <v>Ap</v>
      </c>
      <c r="BN8" s="90" t="str">
        <f t="shared" si="5"/>
        <v>M</v>
      </c>
      <c r="BO8" s="90" t="str">
        <f t="shared" si="5"/>
        <v>Ju</v>
      </c>
      <c r="BP8" s="90" t="str">
        <f t="shared" si="5"/>
        <v>Jy</v>
      </c>
      <c r="BQ8" s="90" t="str">
        <f t="shared" si="5"/>
        <v>Au</v>
      </c>
      <c r="BR8" s="90" t="str">
        <f t="shared" si="5"/>
        <v>S</v>
      </c>
      <c r="BS8" s="90" t="str">
        <f t="shared" si="5"/>
        <v>O</v>
      </c>
      <c r="BT8" s="90" t="str">
        <f t="shared" si="5"/>
        <v>N</v>
      </c>
      <c r="BU8" s="90" t="str">
        <f t="shared" si="5"/>
        <v>D</v>
      </c>
      <c r="BV8" s="90" t="str">
        <f t="shared" si="5"/>
        <v>Ja</v>
      </c>
      <c r="BW8" s="90" t="str">
        <f t="shared" si="5"/>
        <v>F</v>
      </c>
    </row>
    <row r="9" spans="1:76" s="67" customFormat="1">
      <c r="A9" s="117">
        <v>1</v>
      </c>
      <c r="B9" s="86" t="str">
        <f ca="1">IF(A9="","",IF(A9&gt;OFFSET(A9,-1,0,1,1),IF(OFFSET(B9,-1,0,1,1)="","1",OFFSET(B9,-1,0,1,1))&amp;REPT(".1",A9-MAX(OFFSET(A9,-1,0,1,1),1)),IF(ISERROR(FIND(".",OFFSET(B9,-1,0,1,1))),REPT("1.",A9-1)&amp;IFERROR(VALUE(OFFSET(B9,-1,0,1,1))+1,"1"),IF(A9=1,"",IFERROR(LEFT(OFFSET(B9,-1,0,1,1),FIND("^",SUBSTITUTE(OFFSET(B9,-1,0,1,1),".","^",A9-1))),""))&amp;VALUE(TRIM(MID(SUBSTITUTE(OFFSET(B9,-1,0,1,1),".",REPT(" ",LEN(OFFSET(B9,-1,0,1,1)))),(A9-1)*LEN(OFFSET(B9,-1,0,1,1))+1,LEN(OFFSET(B9,-1,0,1,1)))))+1)))</f>
        <v>1</v>
      </c>
      <c r="C9" s="131" t="s">
        <v>45</v>
      </c>
      <c r="D9" s="118"/>
      <c r="E9" s="119"/>
      <c r="F9" s="93"/>
      <c r="G9" s="93"/>
      <c r="H9" s="93"/>
      <c r="I9" s="147"/>
      <c r="J9" s="99"/>
      <c r="K9" s="100"/>
      <c r="L9" s="101"/>
      <c r="M9" s="112"/>
      <c r="N9" s="101"/>
      <c r="O9" s="92">
        <v>43836</v>
      </c>
      <c r="P9" s="91">
        <f t="shared" ref="P9:P46" si="6">IF(J9&lt;&gt;"",J9,IF(O9=" - "," - ",IF(K9&lt;&gt;"",WORKDAY.INTL(O9,K9-1,weekend,holidays),O9+MAX(L9,1)-1)))</f>
        <v>43836</v>
      </c>
      <c r="Q9" s="97">
        <f t="shared" ref="Q9:Q46" si="7">IF(K9&lt;&gt;"",K9,IF(OR(NOT(ISNUMBER(O9)),NOT(ISNUMBER(P9)))," - ",NETWORKDAYS.INTL(O9,P9,weekend,holidays)))</f>
        <v>1</v>
      </c>
      <c r="R9" s="97">
        <f>IF(L9&lt;&gt;"",L9,IF(OR(NOT(ISNUMBER(O9)),NOT(ISNUMBER(P9)))," - ",P9-O9+1))</f>
        <v>1</v>
      </c>
      <c r="S9" s="87"/>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66"/>
    </row>
    <row r="10" spans="1:76" s="67" customFormat="1">
      <c r="A10" s="120">
        <v>2</v>
      </c>
      <c r="B10" s="86" t="str">
        <f t="shared" ref="B10:B59" ca="1" si="8">IF(A10="","",IF(A10&gt;OFFSET(A10,-1,0,1,1),IF(OFFSET(B10,-1,0,1,1)="","1",OFFSET(B10,-1,0,1,1))&amp;REPT(".1",A10-MAX(OFFSET(A10,-1,0,1,1),1)),IF(ISERROR(FIND(".",OFFSET(B10,-1,0,1,1))),REPT("1.",A10-1)&amp;IFERROR(VALUE(OFFSET(B10,-1,0,1,1))+1,"1"),IF(A10=1,"",IFERROR(LEFT(OFFSET(B10,-1,0,1,1),FIND("^",SUBSTITUTE(OFFSET(B10,-1,0,1,1),".","^",A10-1))),""))&amp;VALUE(TRIM(MID(SUBSTITUTE(OFFSET(B10,-1,0,1,1),".",REPT(" ",LEN(OFFSET(B10,-1,0,1,1)))),(A10-1)*LEN(OFFSET(B10,-1,0,1,1))+1,LEN(OFFSET(B10,-1,0,1,1)))))+1)))</f>
        <v>1.1</v>
      </c>
      <c r="C10" s="121" t="s">
        <v>46</v>
      </c>
      <c r="D10" s="121"/>
      <c r="E10" s="122"/>
      <c r="F10" s="94"/>
      <c r="G10" s="94"/>
      <c r="H10" s="94"/>
      <c r="I10" s="148"/>
      <c r="J10" s="103"/>
      <c r="K10" s="104"/>
      <c r="L10" s="104"/>
      <c r="M10" s="113"/>
      <c r="N10" s="114"/>
      <c r="O10" s="92" t="str">
        <f t="shared" ref="O10:O56" si="9">IF(I10&lt;&gt;"",I10,IF(F10&lt;&gt;"",WORKDAY.INTL(MAX(IFERROR(INDEX(P:P,MATCH(F10,B:B,0)),0),IFERROR(INDEX(P:P,MATCH(G10,B:B,0)),0),IFERROR(INDEX(P:P,MATCH(H10,B:B,0)),0)),1,weekend,holidays),IF(J10&lt;&gt;"",IF(K10&lt;&gt;"",WORKDAY.INTL(J10,-(MAX(K10,1)-1),weekend,holidays),J10-(MAX(L10,1)-1))," - ")))</f>
        <v xml:space="preserve"> - </v>
      </c>
      <c r="P10" s="92" t="str">
        <f t="shared" si="6"/>
        <v xml:space="preserve"> - </v>
      </c>
      <c r="Q10" s="98" t="str">
        <f t="shared" si="7"/>
        <v xml:space="preserve"> - </v>
      </c>
      <c r="R10" s="98" t="str">
        <f t="shared" ref="R10:R46" si="10">IF(L10&lt;&gt;"",L10,IF(OR(NOT(ISNUMBER(O10)),NOT(ISNUMBER(P10)))," - ",P10-O10+1))</f>
        <v xml:space="preserve"> - </v>
      </c>
      <c r="S10" s="64"/>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6"/>
    </row>
    <row r="11" spans="1:76" s="67" customFormat="1">
      <c r="A11" s="120">
        <v>2</v>
      </c>
      <c r="B11" s="86" t="str">
        <f t="shared" ca="1" si="8"/>
        <v>1.2</v>
      </c>
      <c r="C11" s="121" t="s">
        <v>47</v>
      </c>
      <c r="D11" s="121"/>
      <c r="E11" s="122"/>
      <c r="F11" s="94"/>
      <c r="G11" s="94"/>
      <c r="H11" s="94"/>
      <c r="I11" s="148"/>
      <c r="J11" s="103"/>
      <c r="K11" s="104"/>
      <c r="L11" s="104"/>
      <c r="M11" s="113"/>
      <c r="N11" s="114"/>
      <c r="O11" s="92" t="str">
        <f t="shared" si="9"/>
        <v xml:space="preserve"> - </v>
      </c>
      <c r="P11" s="92" t="str">
        <f t="shared" si="6"/>
        <v xml:space="preserve"> - </v>
      </c>
      <c r="Q11" s="98" t="str">
        <f t="shared" si="7"/>
        <v xml:space="preserve"> - </v>
      </c>
      <c r="R11" s="98" t="str">
        <f t="shared" si="10"/>
        <v xml:space="preserve"> - </v>
      </c>
      <c r="S11" s="64"/>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6"/>
    </row>
    <row r="12" spans="1:76" s="67" customFormat="1">
      <c r="A12" s="120">
        <v>2</v>
      </c>
      <c r="B12" s="86" t="str">
        <f t="shared" ca="1" si="8"/>
        <v>1.3</v>
      </c>
      <c r="C12" s="121" t="s">
        <v>48</v>
      </c>
      <c r="D12" s="121"/>
      <c r="E12" s="122"/>
      <c r="F12" s="94"/>
      <c r="G12" s="94"/>
      <c r="H12" s="94"/>
      <c r="I12" s="148"/>
      <c r="J12" s="103"/>
      <c r="K12" s="104"/>
      <c r="L12" s="104"/>
      <c r="M12" s="113"/>
      <c r="N12" s="114"/>
      <c r="O12" s="92" t="str">
        <f t="shared" si="9"/>
        <v xml:space="preserve"> - </v>
      </c>
      <c r="P12" s="92" t="str">
        <f t="shared" si="6"/>
        <v xml:space="preserve"> - </v>
      </c>
      <c r="Q12" s="98" t="str">
        <f t="shared" si="7"/>
        <v xml:space="preserve"> - </v>
      </c>
      <c r="R12" s="98" t="str">
        <f t="shared" si="10"/>
        <v xml:space="preserve"> - </v>
      </c>
      <c r="S12" s="64"/>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6"/>
    </row>
    <row r="13" spans="1:76" s="67" customFormat="1">
      <c r="A13" s="120">
        <v>2</v>
      </c>
      <c r="B13" s="86" t="str">
        <f t="shared" ca="1" si="8"/>
        <v>1.4</v>
      </c>
      <c r="C13" s="121" t="s">
        <v>49</v>
      </c>
      <c r="D13" s="121"/>
      <c r="E13" s="122"/>
      <c r="F13" s="94"/>
      <c r="G13" s="94"/>
      <c r="H13" s="94"/>
      <c r="I13" s="148"/>
      <c r="J13" s="103"/>
      <c r="K13" s="104"/>
      <c r="L13" s="104"/>
      <c r="M13" s="113"/>
      <c r="N13" s="114"/>
      <c r="O13" s="92" t="str">
        <f t="shared" si="9"/>
        <v xml:space="preserve"> - </v>
      </c>
      <c r="P13" s="92" t="str">
        <f t="shared" ref="P13" si="11">IF(J13&lt;&gt;"",J13,IF(O13=" - "," - ",IF(K13&lt;&gt;"",WORKDAY.INTL(O13,K13-1,weekend,holidays),O13+MAX(L13,1)-1)))</f>
        <v xml:space="preserve"> - </v>
      </c>
      <c r="Q13" s="98" t="str">
        <f t="shared" ref="Q13" si="12">IF(K13&lt;&gt;"",K13,IF(OR(NOT(ISNUMBER(O13)),NOT(ISNUMBER(P13)))," - ",NETWORKDAYS.INTL(O13,P13,weekend,holidays)))</f>
        <v xml:space="preserve"> - </v>
      </c>
      <c r="R13" s="98" t="str">
        <f t="shared" ref="R13" si="13">IF(L13&lt;&gt;"",L13,IF(OR(NOT(ISNUMBER(O13)),NOT(ISNUMBER(P13)))," - ",P13-O13+1))</f>
        <v xml:space="preserve"> - </v>
      </c>
      <c r="S13" s="64"/>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6"/>
    </row>
    <row r="14" spans="1:76" s="67" customFormat="1">
      <c r="A14" s="120">
        <v>1</v>
      </c>
      <c r="B14" s="86" t="str">
        <f t="shared" ca="1" si="8"/>
        <v>2</v>
      </c>
      <c r="C14" s="132" t="s">
        <v>50</v>
      </c>
      <c r="D14" s="121"/>
      <c r="E14" s="122"/>
      <c r="F14" s="95"/>
      <c r="G14" s="95"/>
      <c r="H14" s="95"/>
      <c r="I14" s="149">
        <f>MIN(I15:I22)</f>
        <v>42522</v>
      </c>
      <c r="J14" s="105">
        <f>MAX(J15:J22)</f>
        <v>42536</v>
      </c>
      <c r="K14" s="106"/>
      <c r="L14" s="107"/>
      <c r="M14" s="115"/>
      <c r="N14" s="107" t="s">
        <v>51</v>
      </c>
      <c r="O14" s="92">
        <f t="shared" si="9"/>
        <v>42522</v>
      </c>
      <c r="P14" s="92">
        <f>IF(J14&lt;&gt;"",J14,IF(O14=" - "," - ",IF(K14&lt;&gt;"",WORKDAY.INTL(O14,K14-1,weekend,holidays),O14+MAX(L14,1)-1)))</f>
        <v>42536</v>
      </c>
      <c r="Q14" s="98">
        <f>IF(K14&lt;&gt;"",K14,IF(OR(NOT(ISNUMBER(O14)),NOT(ISNUMBER(P14)))," - ",NETWORKDAYS.INTL(O14,P14,weekend,holidays)))</f>
        <v>11</v>
      </c>
      <c r="R14" s="98">
        <f>IF(L14&lt;&gt;"",L14,IF(OR(NOT(ISNUMBER(O14)),NOT(ISNUMBER(P14)))," - ",P14-O14+1))</f>
        <v>15</v>
      </c>
      <c r="S14" s="64"/>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6"/>
    </row>
    <row r="15" spans="1:76" s="67" customFormat="1">
      <c r="A15" s="120">
        <v>2</v>
      </c>
      <c r="B15" s="86" t="str">
        <f t="shared" ca="1" si="8"/>
        <v>2.1</v>
      </c>
      <c r="C15" s="121" t="s">
        <v>52</v>
      </c>
      <c r="D15" s="121"/>
      <c r="E15" s="122"/>
      <c r="F15" s="94"/>
      <c r="G15" s="94"/>
      <c r="H15" s="94"/>
      <c r="I15" s="148">
        <v>42522</v>
      </c>
      <c r="J15" s="103">
        <v>42536</v>
      </c>
      <c r="K15" s="104"/>
      <c r="L15" s="104"/>
      <c r="M15" s="113">
        <v>0.5</v>
      </c>
      <c r="N15" s="114" t="s">
        <v>51</v>
      </c>
      <c r="O15" s="92">
        <f t="shared" si="9"/>
        <v>42522</v>
      </c>
      <c r="P15" s="92">
        <f>IF(J15&lt;&gt;"",J15,IF(O15=" - "," - ",IF(K15&lt;&gt;"",WORKDAY.INTL(O15,K15-1,weekend,holidays),O15+MAX(L15,1)-1)))</f>
        <v>42536</v>
      </c>
      <c r="Q15" s="98">
        <f>IF(K15&lt;&gt;"",K15,IF(OR(NOT(ISNUMBER(O15)),NOT(ISNUMBER(P15)))," - ",NETWORKDAYS.INTL(O15,P15,weekend,holidays)))</f>
        <v>11</v>
      </c>
      <c r="R15" s="98">
        <f>IF(L15&lt;&gt;"",L15,IF(OR(NOT(ISNUMBER(O15)),NOT(ISNUMBER(P15)))," - ",P15-O15+1))</f>
        <v>15</v>
      </c>
      <c r="S15" s="64"/>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6"/>
    </row>
    <row r="16" spans="1:76" s="67" customFormat="1">
      <c r="A16" s="120">
        <v>2</v>
      </c>
      <c r="B16" s="86" t="str">
        <f t="shared" ca="1" si="8"/>
        <v>2.2</v>
      </c>
      <c r="C16" s="121" t="s">
        <v>53</v>
      </c>
      <c r="D16" s="121"/>
      <c r="E16" s="122"/>
      <c r="F16" s="94"/>
      <c r="G16" s="94"/>
      <c r="H16" s="94"/>
      <c r="I16" s="148">
        <v>42522</v>
      </c>
      <c r="J16" s="103"/>
      <c r="K16" s="104">
        <v>2</v>
      </c>
      <c r="L16" s="104"/>
      <c r="M16" s="113">
        <v>0.25</v>
      </c>
      <c r="N16" s="114" t="s">
        <v>54</v>
      </c>
      <c r="O16" s="92">
        <f t="shared" si="9"/>
        <v>42522</v>
      </c>
      <c r="P16" s="92">
        <f>IF(J16&lt;&gt;"",J16,IF(O16=" - "," - ",IF(K16&lt;&gt;"",WORKDAY.INTL(O16,K16-1,weekend,holidays),O16+MAX(L16,1)-1)))</f>
        <v>42523</v>
      </c>
      <c r="Q16" s="98">
        <f>IF(K16&lt;&gt;"",K16,IF(OR(NOT(ISNUMBER(O16)),NOT(ISNUMBER(P16)))," - ",NETWORKDAYS.INTL(O16,P16,weekend,holidays)))</f>
        <v>2</v>
      </c>
      <c r="R16" s="98">
        <f>IF(L16&lt;&gt;"",L16,IF(OR(NOT(ISNUMBER(O16)),NOT(ISNUMBER(P16)))," - ",P16-O16+1))</f>
        <v>2</v>
      </c>
      <c r="S16" s="64"/>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6"/>
    </row>
    <row r="17" spans="1:76" s="67" customFormat="1">
      <c r="A17" s="120">
        <v>2</v>
      </c>
      <c r="B17" s="86" t="str">
        <f t="shared" ca="1" si="8"/>
        <v>2.3</v>
      </c>
      <c r="C17" s="121" t="s">
        <v>55</v>
      </c>
      <c r="D17" s="121"/>
      <c r="E17" s="122"/>
      <c r="F17" s="94"/>
      <c r="G17" s="94"/>
      <c r="H17" s="94"/>
      <c r="I17" s="148">
        <v>42522</v>
      </c>
      <c r="J17" s="103"/>
      <c r="K17" s="104"/>
      <c r="L17" s="104">
        <v>18</v>
      </c>
      <c r="M17" s="113">
        <v>0.1</v>
      </c>
      <c r="N17" s="114" t="s">
        <v>56</v>
      </c>
      <c r="O17" s="92">
        <f t="shared" si="9"/>
        <v>42522</v>
      </c>
      <c r="P17" s="92">
        <f t="shared" ref="P17" si="14">IF(J17&lt;&gt;"",J17,IF(O17=" - "," - ",IF(K17&lt;&gt;"",WORKDAY.INTL(O17,K17-1,weekend,holidays),O17+MAX(L17,1)-1)))</f>
        <v>42539</v>
      </c>
      <c r="Q17" s="98">
        <f t="shared" ref="Q17" si="15">IF(K17&lt;&gt;"",K17,IF(OR(NOT(ISNUMBER(O17)),NOT(ISNUMBER(P17)))," - ",NETWORKDAYS.INTL(O17,P17,weekend,holidays)))</f>
        <v>13</v>
      </c>
      <c r="R17" s="98">
        <f t="shared" ref="R17" si="16">IF(L17&lt;&gt;"",L17,IF(OR(NOT(ISNUMBER(O17)),NOT(ISNUMBER(P17)))," - ",P17-O17+1))</f>
        <v>18</v>
      </c>
      <c r="S17" s="64"/>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6"/>
    </row>
    <row r="18" spans="1:76" s="67" customFormat="1">
      <c r="A18" s="120">
        <v>2</v>
      </c>
      <c r="B18" s="86" t="str">
        <f t="shared" ca="1" si="8"/>
        <v>2.4</v>
      </c>
      <c r="C18" s="121" t="s">
        <v>57</v>
      </c>
      <c r="D18" s="121"/>
      <c r="E18" s="122"/>
      <c r="F18" s="94" t="str">
        <f ca="1">B16</f>
        <v>2.2</v>
      </c>
      <c r="G18" s="94"/>
      <c r="H18" s="94"/>
      <c r="I18" s="148"/>
      <c r="J18" s="103"/>
      <c r="K18" s="104">
        <v>2</v>
      </c>
      <c r="L18" s="104"/>
      <c r="M18" s="113">
        <v>0.9</v>
      </c>
      <c r="N18" s="114" t="s">
        <v>54</v>
      </c>
      <c r="O18" s="92">
        <f t="shared" ca="1" si="9"/>
        <v>42524</v>
      </c>
      <c r="P18" s="92">
        <f ca="1">IF(J18&lt;&gt;"",J18,IF(O18=" - "," - ",IF(K18&lt;&gt;"",WORKDAY.INTL(O18,K18-1,weekend,holidays),O18+MAX(L18,1)-1)))</f>
        <v>42527</v>
      </c>
      <c r="Q18" s="98">
        <f>IF(K18&lt;&gt;"",K18,IF(OR(NOT(ISNUMBER(O18)),NOT(ISNUMBER(P18)))," - ",NETWORKDAYS.INTL(O18,P18,weekend,holidays)))</f>
        <v>2</v>
      </c>
      <c r="R18" s="98">
        <f ca="1">IF(L18&lt;&gt;"",L18,IF(OR(NOT(ISNUMBER(O18)),NOT(ISNUMBER(P18)))," - ",P18-O18+1))</f>
        <v>4</v>
      </c>
      <c r="S18" s="64"/>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6"/>
    </row>
    <row r="19" spans="1:76" s="67" customFormat="1">
      <c r="A19" s="120">
        <v>2</v>
      </c>
      <c r="B19" s="86" t="str">
        <f t="shared" ca="1" si="8"/>
        <v>2.5</v>
      </c>
      <c r="C19" s="121" t="s">
        <v>58</v>
      </c>
      <c r="D19" s="121"/>
      <c r="E19" s="122"/>
      <c r="F19" s="94" t="str">
        <f ca="1">B16</f>
        <v>2.2</v>
      </c>
      <c r="G19" s="94"/>
      <c r="H19" s="94"/>
      <c r="I19" s="148"/>
      <c r="J19" s="103"/>
      <c r="K19" s="104"/>
      <c r="L19" s="104">
        <v>3</v>
      </c>
      <c r="M19" s="113">
        <v>1</v>
      </c>
      <c r="N19" s="114" t="s">
        <v>59</v>
      </c>
      <c r="O19" s="92">
        <f t="shared" ca="1" si="9"/>
        <v>42524</v>
      </c>
      <c r="P19" s="92">
        <f ca="1">IF(J19&lt;&gt;"",J19,IF(O19=" - "," - ",IF(K19&lt;&gt;"",WORKDAY.INTL(O19,K19-1,weekend,holidays),O19+MAX(L19,1)-1)))</f>
        <v>42526</v>
      </c>
      <c r="Q19" s="98">
        <f ca="1">IF(K19&lt;&gt;"",K19,IF(OR(NOT(ISNUMBER(O19)),NOT(ISNUMBER(P19)))," - ",NETWORKDAYS.INTL(O19,P19,weekend,holidays)))</f>
        <v>1</v>
      </c>
      <c r="R19" s="98">
        <f>IF(L19&lt;&gt;"",L19,IF(OR(NOT(ISNUMBER(O19)),NOT(ISNUMBER(P19)))," - ",P19-O19+1))</f>
        <v>3</v>
      </c>
      <c r="S19" s="64"/>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6"/>
    </row>
    <row r="20" spans="1:76" s="67" customFormat="1">
      <c r="A20" s="120">
        <v>2</v>
      </c>
      <c r="B20" s="86" t="str">
        <f t="shared" ca="1" si="8"/>
        <v>2.6</v>
      </c>
      <c r="C20" s="121" t="s">
        <v>60</v>
      </c>
      <c r="D20" s="121"/>
      <c r="E20" s="122"/>
      <c r="F20" s="94"/>
      <c r="G20" s="94"/>
      <c r="H20" s="94"/>
      <c r="I20" s="148"/>
      <c r="J20" s="103">
        <v>42529</v>
      </c>
      <c r="K20" s="104">
        <v>5</v>
      </c>
      <c r="L20" s="104"/>
      <c r="M20" s="113"/>
      <c r="N20" s="114">
        <v>1</v>
      </c>
      <c r="O20" s="92">
        <f t="shared" si="9"/>
        <v>42523</v>
      </c>
      <c r="P20" s="92">
        <f>IF(J20&lt;&gt;"",J20,IF(O20=" - "," - ",IF(K20&lt;&gt;"",WORKDAY.INTL(O20,K20-1,weekend,holidays),O20+MAX(L20,1)-1)))</f>
        <v>42529</v>
      </c>
      <c r="Q20" s="98">
        <f>IF(K20&lt;&gt;"",K20,IF(OR(NOT(ISNUMBER(O20)),NOT(ISNUMBER(P20)))," - ",NETWORKDAYS.INTL(O20,P20,weekend,holidays)))</f>
        <v>5</v>
      </c>
      <c r="R20" s="98">
        <f>IF(L20&lt;&gt;"",L20,IF(OR(NOT(ISNUMBER(O20)),NOT(ISNUMBER(P20)))," - ",P20-O20+1))</f>
        <v>7</v>
      </c>
      <c r="S20" s="64"/>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6"/>
    </row>
    <row r="21" spans="1:76" s="67" customFormat="1">
      <c r="A21" s="120">
        <v>2</v>
      </c>
      <c r="B21" s="86" t="str">
        <f t="shared" ca="1" si="8"/>
        <v>2.7</v>
      </c>
      <c r="C21" s="121" t="s">
        <v>61</v>
      </c>
      <c r="D21" s="121"/>
      <c r="E21" s="122"/>
      <c r="F21" s="94"/>
      <c r="G21" s="94"/>
      <c r="H21" s="94"/>
      <c r="I21" s="148"/>
      <c r="J21" s="103">
        <v>42529</v>
      </c>
      <c r="K21" s="104"/>
      <c r="L21" s="104">
        <v>5</v>
      </c>
      <c r="M21" s="113"/>
      <c r="N21" s="114">
        <v>2</v>
      </c>
      <c r="O21" s="92">
        <f t="shared" si="9"/>
        <v>42525</v>
      </c>
      <c r="P21" s="92">
        <f>IF(J21&lt;&gt;"",J21,IF(O21=" - "," - ",IF(K21&lt;&gt;"",WORKDAY.INTL(O21,K21-1,weekend,holidays),O21+MAX(L21,1)-1)))</f>
        <v>42529</v>
      </c>
      <c r="Q21" s="98">
        <f>IF(K21&lt;&gt;"",K21,IF(OR(NOT(ISNUMBER(O21)),NOT(ISNUMBER(P21)))," - ",NETWORKDAYS.INTL(O21,P21,weekend,holidays)))</f>
        <v>3</v>
      </c>
      <c r="R21" s="98">
        <f>IF(L21&lt;&gt;"",L21,IF(OR(NOT(ISNUMBER(O21)),NOT(ISNUMBER(P21)))," - ",P21-O21+1))</f>
        <v>5</v>
      </c>
      <c r="S21" s="64"/>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6"/>
    </row>
    <row r="22" spans="1:76" s="67" customFormat="1">
      <c r="A22" s="120">
        <v>2</v>
      </c>
      <c r="B22" s="86" t="str">
        <f t="shared" ca="1" si="8"/>
        <v>2.8</v>
      </c>
      <c r="C22" s="121" t="s">
        <v>62</v>
      </c>
      <c r="D22" s="121"/>
      <c r="E22" s="122"/>
      <c r="F22" s="94"/>
      <c r="G22" s="94"/>
      <c r="H22" s="94"/>
      <c r="I22" s="148"/>
      <c r="J22" s="103">
        <v>42535</v>
      </c>
      <c r="K22" s="104"/>
      <c r="L22" s="104">
        <v>1</v>
      </c>
      <c r="M22" s="113"/>
      <c r="N22" s="114" t="s">
        <v>63</v>
      </c>
      <c r="O22" s="92">
        <f t="shared" si="9"/>
        <v>42535</v>
      </c>
      <c r="P22" s="92">
        <f>IF(J22&lt;&gt;"",J22,IF(O22=" - "," - ",IF(K22&lt;&gt;"",WORKDAY.INTL(O22,K22-1,weekend,holidays),O22+MAX(L22,1)-1)))</f>
        <v>42535</v>
      </c>
      <c r="Q22" s="98">
        <f>IF(K22&lt;&gt;"",K22,IF(OR(NOT(ISNUMBER(O22)),NOT(ISNUMBER(P22)))," - ",NETWORKDAYS.INTL(O22,P22,weekend,holidays)))</f>
        <v>1</v>
      </c>
      <c r="R22" s="98">
        <f>IF(L22&lt;&gt;"",L22,IF(OR(NOT(ISNUMBER(O22)),NOT(ISNUMBER(P22)))," - ",P22-O22+1))</f>
        <v>1</v>
      </c>
      <c r="S22" s="64"/>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6"/>
    </row>
    <row r="23" spans="1:76" s="67" customFormat="1">
      <c r="A23" s="120">
        <v>1</v>
      </c>
      <c r="B23" s="86" t="str">
        <f t="shared" ca="1" si="8"/>
        <v>3</v>
      </c>
      <c r="C23" s="132" t="s">
        <v>64</v>
      </c>
      <c r="D23" s="121"/>
      <c r="E23" s="122"/>
      <c r="F23" s="94"/>
      <c r="G23" s="94"/>
      <c r="H23" s="94"/>
      <c r="I23" s="148"/>
      <c r="J23" s="103"/>
      <c r="K23" s="104"/>
      <c r="L23" s="104"/>
      <c r="M23" s="113"/>
      <c r="N23" s="114"/>
      <c r="O23" s="92" t="str">
        <f t="shared" si="9"/>
        <v xml:space="preserve"> - </v>
      </c>
      <c r="P23" s="92" t="str">
        <f t="shared" si="6"/>
        <v xml:space="preserve"> - </v>
      </c>
      <c r="Q23" s="98" t="str">
        <f t="shared" si="7"/>
        <v xml:space="preserve"> - </v>
      </c>
      <c r="R23" s="98" t="str">
        <f t="shared" si="10"/>
        <v xml:space="preserve"> - </v>
      </c>
      <c r="S23" s="64"/>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6"/>
    </row>
    <row r="24" spans="1:76" s="67" customFormat="1">
      <c r="A24" s="120">
        <v>2</v>
      </c>
      <c r="B24" s="86" t="str">
        <f t="shared" ca="1" si="8"/>
        <v>3.1</v>
      </c>
      <c r="C24" s="121" t="s">
        <v>65</v>
      </c>
      <c r="D24" s="121"/>
      <c r="E24" s="122"/>
      <c r="F24" s="94"/>
      <c r="G24" s="94"/>
      <c r="H24" s="94"/>
      <c r="I24" s="148"/>
      <c r="J24" s="103"/>
      <c r="K24" s="104"/>
      <c r="L24" s="104"/>
      <c r="M24" s="113"/>
      <c r="N24" s="114"/>
      <c r="O24" s="92" t="str">
        <f t="shared" si="9"/>
        <v xml:space="preserve"> - </v>
      </c>
      <c r="P24" s="92" t="str">
        <f t="shared" ref="P24" si="17">IF(J24&lt;&gt;"",J24,IF(O24=" - "," - ",IF(K24&lt;&gt;"",WORKDAY.INTL(O24,K24-1,weekend,holidays),O24+MAX(L24,1)-1)))</f>
        <v xml:space="preserve"> - </v>
      </c>
      <c r="Q24" s="98" t="str">
        <f t="shared" ref="Q24" si="18">IF(K24&lt;&gt;"",K24,IF(OR(NOT(ISNUMBER(O24)),NOT(ISNUMBER(P24)))," - ",NETWORKDAYS.INTL(O24,P24,weekend,holidays)))</f>
        <v xml:space="preserve"> - </v>
      </c>
      <c r="R24" s="98" t="str">
        <f t="shared" ref="R24" si="19">IF(L24&lt;&gt;"",L24,IF(OR(NOT(ISNUMBER(O24)),NOT(ISNUMBER(P24)))," - ",P24-O24+1))</f>
        <v xml:space="preserve"> - </v>
      </c>
      <c r="S24" s="64"/>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6"/>
    </row>
    <row r="25" spans="1:76" s="67" customFormat="1">
      <c r="A25" s="120">
        <v>2</v>
      </c>
      <c r="B25" s="86" t="str">
        <f t="shared" ca="1" si="8"/>
        <v>3.2</v>
      </c>
      <c r="C25" s="133" t="s">
        <v>66</v>
      </c>
      <c r="D25" s="121"/>
      <c r="E25" s="122"/>
      <c r="F25" s="94"/>
      <c r="G25" s="94"/>
      <c r="H25" s="94"/>
      <c r="I25" s="148"/>
      <c r="J25" s="103"/>
      <c r="K25" s="104"/>
      <c r="L25" s="104"/>
      <c r="M25" s="113"/>
      <c r="N25" s="114"/>
      <c r="O25" s="92" t="str">
        <f t="shared" si="9"/>
        <v xml:space="preserve"> - </v>
      </c>
      <c r="P25" s="92" t="str">
        <f t="shared" si="6"/>
        <v xml:space="preserve"> - </v>
      </c>
      <c r="Q25" s="98" t="str">
        <f t="shared" si="7"/>
        <v xml:space="preserve"> - </v>
      </c>
      <c r="R25" s="98" t="str">
        <f t="shared" si="10"/>
        <v xml:space="preserve"> - </v>
      </c>
      <c r="S25" s="64"/>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6"/>
    </row>
    <row r="26" spans="1:76" s="67" customFormat="1">
      <c r="A26" s="120">
        <v>3</v>
      </c>
      <c r="B26" s="86" t="str">
        <f t="shared" ca="1" si="8"/>
        <v>3.2.1</v>
      </c>
      <c r="C26" s="133" t="s">
        <v>67</v>
      </c>
      <c r="D26" s="121"/>
      <c r="E26" s="122"/>
      <c r="F26" s="94"/>
      <c r="G26" s="94"/>
      <c r="H26" s="94"/>
      <c r="I26" s="148"/>
      <c r="J26" s="103"/>
      <c r="K26" s="104"/>
      <c r="L26" s="104"/>
      <c r="M26" s="113"/>
      <c r="N26" s="114"/>
      <c r="O26" s="92" t="str">
        <f t="shared" si="9"/>
        <v xml:space="preserve"> - </v>
      </c>
      <c r="P26" s="92" t="str">
        <f t="shared" si="6"/>
        <v xml:space="preserve"> - </v>
      </c>
      <c r="Q26" s="98" t="str">
        <f t="shared" si="7"/>
        <v xml:space="preserve"> - </v>
      </c>
      <c r="R26" s="98" t="str">
        <f t="shared" si="10"/>
        <v xml:space="preserve"> - </v>
      </c>
      <c r="S26" s="64"/>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6"/>
    </row>
    <row r="27" spans="1:76" s="67" customFormat="1">
      <c r="A27" s="120">
        <v>3</v>
      </c>
      <c r="B27" s="86" t="str">
        <f t="shared" ca="1" si="8"/>
        <v>3.2.2</v>
      </c>
      <c r="C27" s="133" t="s">
        <v>68</v>
      </c>
      <c r="D27" s="121"/>
      <c r="E27" s="122"/>
      <c r="F27" s="94"/>
      <c r="G27" s="94"/>
      <c r="H27" s="94"/>
      <c r="I27" s="148"/>
      <c r="J27" s="103"/>
      <c r="K27" s="104"/>
      <c r="L27" s="104"/>
      <c r="M27" s="113"/>
      <c r="N27" s="114"/>
      <c r="O27" s="92" t="str">
        <f t="shared" si="9"/>
        <v xml:space="preserve"> - </v>
      </c>
      <c r="P27" s="92" t="str">
        <f t="shared" si="6"/>
        <v xml:space="preserve"> - </v>
      </c>
      <c r="Q27" s="98" t="str">
        <f t="shared" si="7"/>
        <v xml:space="preserve"> - </v>
      </c>
      <c r="R27" s="98" t="str">
        <f t="shared" si="10"/>
        <v xml:space="preserve"> - </v>
      </c>
      <c r="S27" s="64"/>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6"/>
    </row>
    <row r="28" spans="1:76" s="67" customFormat="1">
      <c r="A28" s="120">
        <v>2</v>
      </c>
      <c r="B28" s="86" t="str">
        <f t="shared" ca="1" si="8"/>
        <v>3.3</v>
      </c>
      <c r="C28" s="133" t="s">
        <v>69</v>
      </c>
      <c r="D28" s="121"/>
      <c r="E28" s="122"/>
      <c r="F28" s="94"/>
      <c r="G28" s="94"/>
      <c r="H28" s="94"/>
      <c r="I28" s="148"/>
      <c r="J28" s="103"/>
      <c r="K28" s="104"/>
      <c r="L28" s="104"/>
      <c r="M28" s="113"/>
      <c r="N28" s="114"/>
      <c r="O28" s="92" t="str">
        <f t="shared" si="9"/>
        <v xml:space="preserve"> - </v>
      </c>
      <c r="P28" s="92" t="str">
        <f t="shared" si="6"/>
        <v xml:space="preserve"> - </v>
      </c>
      <c r="Q28" s="98" t="str">
        <f t="shared" si="7"/>
        <v xml:space="preserve"> - </v>
      </c>
      <c r="R28" s="98" t="str">
        <f t="shared" si="10"/>
        <v xml:space="preserve"> - </v>
      </c>
      <c r="S28" s="64"/>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6"/>
    </row>
    <row r="29" spans="1:76" s="67" customFormat="1">
      <c r="A29" s="120">
        <v>3</v>
      </c>
      <c r="B29" s="86" t="str">
        <f t="shared" ca="1" si="8"/>
        <v>3.3.1</v>
      </c>
      <c r="C29" s="133" t="s">
        <v>70</v>
      </c>
      <c r="D29" s="121"/>
      <c r="E29" s="122"/>
      <c r="F29" s="94"/>
      <c r="G29" s="94"/>
      <c r="H29" s="94"/>
      <c r="I29" s="148"/>
      <c r="J29" s="103"/>
      <c r="K29" s="104"/>
      <c r="L29" s="104"/>
      <c r="M29" s="113"/>
      <c r="N29" s="114"/>
      <c r="O29" s="92" t="str">
        <f t="shared" si="9"/>
        <v xml:space="preserve"> - </v>
      </c>
      <c r="P29" s="92" t="str">
        <f t="shared" si="6"/>
        <v xml:space="preserve"> - </v>
      </c>
      <c r="Q29" s="98" t="str">
        <f t="shared" si="7"/>
        <v xml:space="preserve"> - </v>
      </c>
      <c r="R29" s="98" t="str">
        <f t="shared" si="10"/>
        <v xml:space="preserve"> - </v>
      </c>
      <c r="S29" s="64"/>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6"/>
    </row>
    <row r="30" spans="1:76" s="67" customFormat="1">
      <c r="A30" s="120">
        <v>3</v>
      </c>
      <c r="B30" s="86" t="str">
        <f t="shared" ca="1" si="8"/>
        <v>3.3.2</v>
      </c>
      <c r="C30" s="133" t="s">
        <v>71</v>
      </c>
      <c r="D30" s="121"/>
      <c r="E30" s="122"/>
      <c r="F30" s="94"/>
      <c r="G30" s="94"/>
      <c r="H30" s="94"/>
      <c r="I30" s="148"/>
      <c r="J30" s="103"/>
      <c r="K30" s="104"/>
      <c r="L30" s="104"/>
      <c r="M30" s="113"/>
      <c r="N30" s="114"/>
      <c r="O30" s="92" t="str">
        <f t="shared" si="9"/>
        <v xml:space="preserve"> - </v>
      </c>
      <c r="P30" s="92" t="str">
        <f t="shared" si="6"/>
        <v xml:space="preserve"> - </v>
      </c>
      <c r="Q30" s="98" t="str">
        <f t="shared" si="7"/>
        <v xml:space="preserve"> - </v>
      </c>
      <c r="R30" s="98" t="str">
        <f t="shared" si="10"/>
        <v xml:space="preserve"> - </v>
      </c>
      <c r="S30" s="64"/>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6"/>
    </row>
    <row r="31" spans="1:76" s="67" customFormat="1">
      <c r="A31" s="120">
        <v>3</v>
      </c>
      <c r="B31" s="86" t="str">
        <f t="shared" ca="1" si="8"/>
        <v>3.3.3</v>
      </c>
      <c r="C31" s="133" t="s">
        <v>72</v>
      </c>
      <c r="D31" s="121"/>
      <c r="E31" s="122"/>
      <c r="F31" s="94"/>
      <c r="G31" s="94"/>
      <c r="H31" s="94"/>
      <c r="I31" s="148"/>
      <c r="J31" s="103"/>
      <c r="K31" s="104"/>
      <c r="L31" s="104"/>
      <c r="M31" s="113"/>
      <c r="N31" s="114"/>
      <c r="O31" s="92" t="str">
        <f t="shared" si="9"/>
        <v xml:space="preserve"> - </v>
      </c>
      <c r="P31" s="92" t="str">
        <f t="shared" si="6"/>
        <v xml:space="preserve"> - </v>
      </c>
      <c r="Q31" s="98" t="str">
        <f t="shared" si="7"/>
        <v xml:space="preserve"> - </v>
      </c>
      <c r="R31" s="98" t="str">
        <f t="shared" si="10"/>
        <v xml:space="preserve"> - </v>
      </c>
      <c r="S31" s="64"/>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6"/>
    </row>
    <row r="32" spans="1:76" s="67" customFormat="1">
      <c r="A32" s="120">
        <v>3</v>
      </c>
      <c r="B32" s="86" t="str">
        <f t="shared" ca="1" si="8"/>
        <v>3.3.4</v>
      </c>
      <c r="C32" s="133" t="s">
        <v>73</v>
      </c>
      <c r="D32" s="121"/>
      <c r="E32" s="122"/>
      <c r="F32" s="94"/>
      <c r="G32" s="94"/>
      <c r="H32" s="94"/>
      <c r="I32" s="148"/>
      <c r="J32" s="103"/>
      <c r="K32" s="104"/>
      <c r="L32" s="104"/>
      <c r="M32" s="113"/>
      <c r="N32" s="114"/>
      <c r="O32" s="92" t="str">
        <f t="shared" si="9"/>
        <v xml:space="preserve"> - </v>
      </c>
      <c r="P32" s="92" t="str">
        <f t="shared" ref="P32" si="20">IF(J32&lt;&gt;"",J32,IF(O32=" - "," - ",IF(K32&lt;&gt;"",WORKDAY.INTL(O32,K32-1,weekend,holidays),O32+MAX(L32,1)-1)))</f>
        <v xml:space="preserve"> - </v>
      </c>
      <c r="Q32" s="98" t="str">
        <f t="shared" ref="Q32" si="21">IF(K32&lt;&gt;"",K32,IF(OR(NOT(ISNUMBER(O32)),NOT(ISNUMBER(P32)))," - ",NETWORKDAYS.INTL(O32,P32,weekend,holidays)))</f>
        <v xml:space="preserve"> - </v>
      </c>
      <c r="R32" s="98" t="str">
        <f t="shared" ref="R32" si="22">IF(L32&lt;&gt;"",L32,IF(OR(NOT(ISNUMBER(O32)),NOT(ISNUMBER(P32)))," - ",P32-O32+1))</f>
        <v xml:space="preserve"> - </v>
      </c>
      <c r="S32" s="64"/>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6"/>
    </row>
    <row r="33" spans="1:76" s="67" customFormat="1">
      <c r="A33" s="120">
        <v>1</v>
      </c>
      <c r="B33" s="86" t="str">
        <f t="shared" ca="1" si="8"/>
        <v>4</v>
      </c>
      <c r="C33" s="132" t="s">
        <v>74</v>
      </c>
      <c r="D33" s="121"/>
      <c r="E33" s="122"/>
      <c r="F33" s="94"/>
      <c r="G33" s="94"/>
      <c r="H33" s="94"/>
      <c r="I33" s="148"/>
      <c r="J33" s="103"/>
      <c r="K33" s="104"/>
      <c r="L33" s="104"/>
      <c r="M33" s="113"/>
      <c r="N33" s="114"/>
      <c r="O33" s="92" t="str">
        <f t="shared" si="9"/>
        <v xml:space="preserve"> - </v>
      </c>
      <c r="P33" s="92" t="str">
        <f t="shared" ref="P33" si="23">IF(J33&lt;&gt;"",J33,IF(O33=" - "," - ",IF(K33&lt;&gt;"",WORKDAY.INTL(O33,K33-1,weekend,holidays),O33+MAX(L33,1)-1)))</f>
        <v xml:space="preserve"> - </v>
      </c>
      <c r="Q33" s="98" t="str">
        <f t="shared" ref="Q33" si="24">IF(K33&lt;&gt;"",K33,IF(OR(NOT(ISNUMBER(O33)),NOT(ISNUMBER(P33)))," - ",NETWORKDAYS.INTL(O33,P33,weekend,holidays)))</f>
        <v xml:space="preserve"> - </v>
      </c>
      <c r="R33" s="98" t="str">
        <f t="shared" ref="R33" si="25">IF(L33&lt;&gt;"",L33,IF(OR(NOT(ISNUMBER(O33)),NOT(ISNUMBER(P33)))," - ",P33-O33+1))</f>
        <v xml:space="preserve"> - </v>
      </c>
      <c r="S33" s="64"/>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6"/>
    </row>
    <row r="34" spans="1:76" s="67" customFormat="1">
      <c r="A34" s="120">
        <v>2</v>
      </c>
      <c r="B34" s="86" t="str">
        <f t="shared" ca="1" si="8"/>
        <v>4.1</v>
      </c>
      <c r="C34" s="133" t="s">
        <v>75</v>
      </c>
      <c r="D34" s="121"/>
      <c r="E34" s="122"/>
      <c r="F34" s="94"/>
      <c r="G34" s="94"/>
      <c r="H34" s="94"/>
      <c r="I34" s="148"/>
      <c r="J34" s="103"/>
      <c r="K34" s="104"/>
      <c r="L34" s="104"/>
      <c r="M34" s="113"/>
      <c r="N34" s="114"/>
      <c r="O34" s="92" t="str">
        <f t="shared" si="9"/>
        <v xml:space="preserve"> - </v>
      </c>
      <c r="P34" s="92" t="str">
        <f t="shared" ref="P34" si="26">IF(J34&lt;&gt;"",J34,IF(O34=" - "," - ",IF(K34&lt;&gt;"",WORKDAY.INTL(O34,K34-1,weekend,holidays),O34+MAX(L34,1)-1)))</f>
        <v xml:space="preserve"> - </v>
      </c>
      <c r="Q34" s="98" t="str">
        <f t="shared" ref="Q34" si="27">IF(K34&lt;&gt;"",K34,IF(OR(NOT(ISNUMBER(O34)),NOT(ISNUMBER(P34)))," - ",NETWORKDAYS.INTL(O34,P34,weekend,holidays)))</f>
        <v xml:space="preserve"> - </v>
      </c>
      <c r="R34" s="98" t="str">
        <f t="shared" ref="R34" si="28">IF(L34&lt;&gt;"",L34,IF(OR(NOT(ISNUMBER(O34)),NOT(ISNUMBER(P34)))," - ",P34-O34+1))</f>
        <v xml:space="preserve"> - </v>
      </c>
      <c r="S34" s="64"/>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6"/>
    </row>
    <row r="35" spans="1:76" s="67" customFormat="1">
      <c r="A35" s="120">
        <v>2</v>
      </c>
      <c r="B35" s="86" t="str">
        <f t="shared" ca="1" si="8"/>
        <v>4.2</v>
      </c>
      <c r="C35" s="133" t="s">
        <v>76</v>
      </c>
      <c r="D35" s="121"/>
      <c r="E35" s="122"/>
      <c r="F35" s="94"/>
      <c r="G35" s="94"/>
      <c r="H35" s="94"/>
      <c r="I35" s="148"/>
      <c r="J35" s="103"/>
      <c r="K35" s="104"/>
      <c r="L35" s="104"/>
      <c r="M35" s="113"/>
      <c r="N35" s="114"/>
      <c r="O35" s="92" t="str">
        <f t="shared" si="9"/>
        <v xml:space="preserve"> - </v>
      </c>
      <c r="P35" s="92" t="str">
        <f t="shared" ref="P35" si="29">IF(J35&lt;&gt;"",J35,IF(O35=" - "," - ",IF(K35&lt;&gt;"",WORKDAY.INTL(O35,K35-1,weekend,holidays),O35+MAX(L35,1)-1)))</f>
        <v xml:space="preserve"> - </v>
      </c>
      <c r="Q35" s="98" t="str">
        <f t="shared" ref="Q35" si="30">IF(K35&lt;&gt;"",K35,IF(OR(NOT(ISNUMBER(O35)),NOT(ISNUMBER(P35)))," - ",NETWORKDAYS.INTL(O35,P35,weekend,holidays)))</f>
        <v xml:space="preserve"> - </v>
      </c>
      <c r="R35" s="98" t="str">
        <f t="shared" ref="R35" si="31">IF(L35&lt;&gt;"",L35,IF(OR(NOT(ISNUMBER(O35)),NOT(ISNUMBER(P35)))," - ",P35-O35+1))</f>
        <v xml:space="preserve"> - </v>
      </c>
      <c r="S35" s="64"/>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6"/>
    </row>
    <row r="36" spans="1:76" s="67" customFormat="1">
      <c r="A36" s="120">
        <v>1</v>
      </c>
      <c r="B36" s="86" t="str">
        <f t="shared" ca="1" si="8"/>
        <v>5</v>
      </c>
      <c r="C36" s="132" t="s">
        <v>77</v>
      </c>
      <c r="D36" s="121"/>
      <c r="E36" s="122"/>
      <c r="F36" s="95"/>
      <c r="G36" s="95"/>
      <c r="H36" s="95"/>
      <c r="I36" s="150"/>
      <c r="J36" s="108"/>
      <c r="K36" s="106"/>
      <c r="L36" s="107"/>
      <c r="M36" s="115"/>
      <c r="N36" s="107"/>
      <c r="O36" s="92" t="str">
        <f t="shared" si="9"/>
        <v xml:space="preserve"> - </v>
      </c>
      <c r="P36" s="92" t="str">
        <f t="shared" si="6"/>
        <v xml:space="preserve"> - </v>
      </c>
      <c r="Q36" s="98" t="str">
        <f t="shared" si="7"/>
        <v xml:space="preserve"> - </v>
      </c>
      <c r="R36" s="98" t="str">
        <f t="shared" si="10"/>
        <v xml:space="preserve"> - </v>
      </c>
      <c r="S36" s="64"/>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6"/>
    </row>
    <row r="37" spans="1:76" s="67" customFormat="1">
      <c r="A37" s="120">
        <v>2</v>
      </c>
      <c r="B37" s="86" t="str">
        <f t="shared" ca="1" si="8"/>
        <v>5.1</v>
      </c>
      <c r="C37" s="121" t="s">
        <v>75</v>
      </c>
      <c r="D37" s="121"/>
      <c r="E37" s="122"/>
      <c r="F37" s="94"/>
      <c r="G37" s="94"/>
      <c r="H37" s="94"/>
      <c r="I37" s="148"/>
      <c r="J37" s="103"/>
      <c r="K37" s="104"/>
      <c r="L37" s="104"/>
      <c r="M37" s="113"/>
      <c r="N37" s="114"/>
      <c r="O37" s="92" t="str">
        <f t="shared" si="9"/>
        <v xml:space="preserve"> - </v>
      </c>
      <c r="P37" s="92" t="str">
        <f t="shared" si="6"/>
        <v xml:space="preserve"> - </v>
      </c>
      <c r="Q37" s="98" t="str">
        <f t="shared" si="7"/>
        <v xml:space="preserve"> - </v>
      </c>
      <c r="R37" s="98" t="str">
        <f t="shared" si="10"/>
        <v xml:space="preserve"> - </v>
      </c>
      <c r="S37" s="64"/>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6"/>
    </row>
    <row r="38" spans="1:76" s="67" customFormat="1">
      <c r="A38" s="120">
        <v>2</v>
      </c>
      <c r="B38" s="86" t="str">
        <f t="shared" ca="1" si="8"/>
        <v>5.2</v>
      </c>
      <c r="C38" s="121" t="s">
        <v>78</v>
      </c>
      <c r="D38" s="121"/>
      <c r="E38" s="122"/>
      <c r="F38" s="94"/>
      <c r="G38" s="94"/>
      <c r="H38" s="94"/>
      <c r="I38" s="148"/>
      <c r="J38" s="103"/>
      <c r="K38" s="104"/>
      <c r="L38" s="104"/>
      <c r="M38" s="113"/>
      <c r="N38" s="114"/>
      <c r="O38" s="92" t="str">
        <f t="shared" si="9"/>
        <v xml:space="preserve"> - </v>
      </c>
      <c r="P38" s="92" t="str">
        <f t="shared" si="6"/>
        <v xml:space="preserve"> - </v>
      </c>
      <c r="Q38" s="98" t="str">
        <f t="shared" si="7"/>
        <v xml:space="preserve"> - </v>
      </c>
      <c r="R38" s="98" t="str">
        <f t="shared" si="10"/>
        <v xml:space="preserve"> - </v>
      </c>
      <c r="S38" s="64"/>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6"/>
    </row>
    <row r="39" spans="1:76" s="67" customFormat="1">
      <c r="A39" s="120">
        <v>2</v>
      </c>
      <c r="B39" s="86" t="str">
        <f t="shared" ca="1" si="8"/>
        <v>5.3</v>
      </c>
      <c r="C39" s="121" t="s">
        <v>79</v>
      </c>
      <c r="D39" s="121"/>
      <c r="E39" s="122"/>
      <c r="F39" s="94"/>
      <c r="G39" s="94"/>
      <c r="H39" s="94"/>
      <c r="I39" s="148"/>
      <c r="J39" s="103"/>
      <c r="K39" s="104"/>
      <c r="L39" s="104"/>
      <c r="M39" s="113"/>
      <c r="N39" s="114"/>
      <c r="O39" s="92" t="str">
        <f t="shared" si="9"/>
        <v xml:space="preserve"> - </v>
      </c>
      <c r="P39" s="92" t="str">
        <f t="shared" ref="P39" si="32">IF(J39&lt;&gt;"",J39,IF(O39=" - "," - ",IF(K39&lt;&gt;"",WORKDAY.INTL(O39,K39-1,weekend,holidays),O39+MAX(L39,1)-1)))</f>
        <v xml:space="preserve"> - </v>
      </c>
      <c r="Q39" s="98" t="str">
        <f t="shared" ref="Q39" si="33">IF(K39&lt;&gt;"",K39,IF(OR(NOT(ISNUMBER(O39)),NOT(ISNUMBER(P39)))," - ",NETWORKDAYS.INTL(O39,P39,weekend,holidays)))</f>
        <v xml:space="preserve"> - </v>
      </c>
      <c r="R39" s="98" t="str">
        <f t="shared" ref="R39" si="34">IF(L39&lt;&gt;"",L39,IF(OR(NOT(ISNUMBER(O39)),NOT(ISNUMBER(P39)))," - ",P39-O39+1))</f>
        <v xml:space="preserve"> - </v>
      </c>
      <c r="S39" s="64"/>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6"/>
    </row>
    <row r="40" spans="1:76" s="67" customFormat="1">
      <c r="A40" s="120">
        <v>1</v>
      </c>
      <c r="B40" s="86" t="str">
        <f t="shared" ca="1" si="8"/>
        <v>6</v>
      </c>
      <c r="C40" s="132" t="s">
        <v>80</v>
      </c>
      <c r="D40" s="121"/>
      <c r="E40" s="122"/>
      <c r="F40" s="94"/>
      <c r="G40" s="94"/>
      <c r="H40" s="94"/>
      <c r="I40" s="148"/>
      <c r="J40" s="103"/>
      <c r="K40" s="104"/>
      <c r="L40" s="104"/>
      <c r="M40" s="113"/>
      <c r="N40" s="114"/>
      <c r="O40" s="92" t="str">
        <f t="shared" si="9"/>
        <v xml:space="preserve"> - </v>
      </c>
      <c r="P40" s="92" t="str">
        <f t="shared" si="6"/>
        <v xml:space="preserve"> - </v>
      </c>
      <c r="Q40" s="98" t="str">
        <f t="shared" si="7"/>
        <v xml:space="preserve"> - </v>
      </c>
      <c r="R40" s="98" t="str">
        <f t="shared" si="10"/>
        <v xml:space="preserve"> - </v>
      </c>
      <c r="S40" s="64"/>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6"/>
    </row>
    <row r="41" spans="1:76" s="67" customFormat="1">
      <c r="A41" s="120">
        <v>2</v>
      </c>
      <c r="B41" s="86" t="str">
        <f t="shared" ca="1" si="8"/>
        <v>6.1</v>
      </c>
      <c r="C41" s="121" t="s">
        <v>75</v>
      </c>
      <c r="D41" s="121"/>
      <c r="E41" s="122"/>
      <c r="F41" s="94"/>
      <c r="G41" s="94"/>
      <c r="H41" s="94"/>
      <c r="I41" s="148"/>
      <c r="J41" s="103"/>
      <c r="K41" s="104"/>
      <c r="L41" s="104"/>
      <c r="M41" s="113"/>
      <c r="N41" s="114"/>
      <c r="O41" s="92" t="str">
        <f t="shared" si="9"/>
        <v xml:space="preserve"> - </v>
      </c>
      <c r="P41" s="92" t="str">
        <f t="shared" ref="P41" si="35">IF(J41&lt;&gt;"",J41,IF(O41=" - "," - ",IF(K41&lt;&gt;"",WORKDAY.INTL(O41,K41-1,weekend,holidays),O41+MAX(L41,1)-1)))</f>
        <v xml:space="preserve"> - </v>
      </c>
      <c r="Q41" s="98" t="str">
        <f t="shared" ref="Q41" si="36">IF(K41&lt;&gt;"",K41,IF(OR(NOT(ISNUMBER(O41)),NOT(ISNUMBER(P41)))," - ",NETWORKDAYS.INTL(O41,P41,weekend,holidays)))</f>
        <v xml:space="preserve"> - </v>
      </c>
      <c r="R41" s="98" t="str">
        <f t="shared" ref="R41" si="37">IF(L41&lt;&gt;"",L41,IF(OR(NOT(ISNUMBER(O41)),NOT(ISNUMBER(P41)))," - ",P41-O41+1))</f>
        <v xml:space="preserve"> - </v>
      </c>
      <c r="S41" s="64"/>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6"/>
    </row>
    <row r="42" spans="1:76" s="67" customFormat="1">
      <c r="A42" s="120">
        <v>2</v>
      </c>
      <c r="B42" s="86" t="str">
        <f t="shared" ca="1" si="8"/>
        <v>6.2</v>
      </c>
      <c r="C42" s="121" t="s">
        <v>81</v>
      </c>
      <c r="D42" s="121"/>
      <c r="E42" s="122"/>
      <c r="F42" s="94"/>
      <c r="G42" s="94"/>
      <c r="H42" s="94"/>
      <c r="I42" s="148"/>
      <c r="J42" s="103"/>
      <c r="K42" s="104"/>
      <c r="L42" s="104"/>
      <c r="M42" s="113"/>
      <c r="N42" s="114"/>
      <c r="O42" s="92" t="str">
        <f t="shared" si="9"/>
        <v xml:space="preserve"> - </v>
      </c>
      <c r="P42" s="92" t="str">
        <f t="shared" ref="P42" si="38">IF(J42&lt;&gt;"",J42,IF(O42=" - "," - ",IF(K42&lt;&gt;"",WORKDAY.INTL(O42,K42-1,weekend,holidays),O42+MAX(L42,1)-1)))</f>
        <v xml:space="preserve"> - </v>
      </c>
      <c r="Q42" s="98" t="str">
        <f t="shared" ref="Q42" si="39">IF(K42&lt;&gt;"",K42,IF(OR(NOT(ISNUMBER(O42)),NOT(ISNUMBER(P42)))," - ",NETWORKDAYS.INTL(O42,P42,weekend,holidays)))</f>
        <v xml:space="preserve"> - </v>
      </c>
      <c r="R42" s="98" t="str">
        <f t="shared" ref="R42" si="40">IF(L42&lt;&gt;"",L42,IF(OR(NOT(ISNUMBER(O42)),NOT(ISNUMBER(P42)))," - ",P42-O42+1))</f>
        <v xml:space="preserve"> - </v>
      </c>
      <c r="S42" s="64"/>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6"/>
    </row>
    <row r="43" spans="1:76" s="67" customFormat="1">
      <c r="A43" s="120">
        <v>2</v>
      </c>
      <c r="B43" s="86" t="str">
        <f t="shared" ca="1" si="8"/>
        <v>6.3</v>
      </c>
      <c r="C43" s="121" t="s">
        <v>82</v>
      </c>
      <c r="D43" s="121"/>
      <c r="E43" s="122"/>
      <c r="F43" s="94"/>
      <c r="G43" s="94"/>
      <c r="H43" s="94"/>
      <c r="I43" s="148"/>
      <c r="J43" s="103"/>
      <c r="K43" s="104"/>
      <c r="L43" s="104"/>
      <c r="M43" s="113"/>
      <c r="N43" s="114"/>
      <c r="O43" s="92" t="str">
        <f t="shared" si="9"/>
        <v xml:space="preserve"> - </v>
      </c>
      <c r="P43" s="92" t="str">
        <f t="shared" ref="P43" si="41">IF(J43&lt;&gt;"",J43,IF(O43=" - "," - ",IF(K43&lt;&gt;"",WORKDAY.INTL(O43,K43-1,weekend,holidays),O43+MAX(L43,1)-1)))</f>
        <v xml:space="preserve"> - </v>
      </c>
      <c r="Q43" s="98" t="str">
        <f t="shared" ref="Q43" si="42">IF(K43&lt;&gt;"",K43,IF(OR(NOT(ISNUMBER(O43)),NOT(ISNUMBER(P43)))," - ",NETWORKDAYS.INTL(O43,P43,weekend,holidays)))</f>
        <v xml:space="preserve"> - </v>
      </c>
      <c r="R43" s="98" t="str">
        <f t="shared" ref="R43" si="43">IF(L43&lt;&gt;"",L43,IF(OR(NOT(ISNUMBER(O43)),NOT(ISNUMBER(P43)))," - ",P43-O43+1))</f>
        <v xml:space="preserve"> - </v>
      </c>
      <c r="S43" s="64"/>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6"/>
    </row>
    <row r="44" spans="1:76" s="67" customFormat="1">
      <c r="A44" s="120">
        <v>2</v>
      </c>
      <c r="B44" s="86" t="str">
        <f t="shared" ca="1" si="8"/>
        <v>6.4</v>
      </c>
      <c r="C44" s="121" t="s">
        <v>83</v>
      </c>
      <c r="D44" s="121"/>
      <c r="E44" s="122"/>
      <c r="F44" s="94"/>
      <c r="G44" s="94"/>
      <c r="H44" s="94"/>
      <c r="I44" s="148"/>
      <c r="J44" s="103"/>
      <c r="K44" s="104"/>
      <c r="L44" s="104"/>
      <c r="M44" s="113"/>
      <c r="N44" s="114"/>
      <c r="O44" s="92" t="str">
        <f t="shared" si="9"/>
        <v xml:space="preserve"> - </v>
      </c>
      <c r="P44" s="92" t="str">
        <f t="shared" ref="P44" si="44">IF(J44&lt;&gt;"",J44,IF(O44=" - "," - ",IF(K44&lt;&gt;"",WORKDAY.INTL(O44,K44-1,weekend,holidays),O44+MAX(L44,1)-1)))</f>
        <v xml:space="preserve"> - </v>
      </c>
      <c r="Q44" s="98" t="str">
        <f t="shared" ref="Q44" si="45">IF(K44&lt;&gt;"",K44,IF(OR(NOT(ISNUMBER(O44)),NOT(ISNUMBER(P44)))," - ",NETWORKDAYS.INTL(O44,P44,weekend,holidays)))</f>
        <v xml:space="preserve"> - </v>
      </c>
      <c r="R44" s="98" t="str">
        <f t="shared" ref="R44" si="46">IF(L44&lt;&gt;"",L44,IF(OR(NOT(ISNUMBER(O44)),NOT(ISNUMBER(P44)))," - ",P44-O44+1))</f>
        <v xml:space="preserve"> - </v>
      </c>
      <c r="S44" s="64"/>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6"/>
    </row>
    <row r="45" spans="1:76" s="67" customFormat="1">
      <c r="A45" s="120">
        <v>1</v>
      </c>
      <c r="B45" s="86" t="str">
        <f t="shared" ca="1" si="8"/>
        <v>7</v>
      </c>
      <c r="C45" s="132" t="s">
        <v>84</v>
      </c>
      <c r="D45" s="121"/>
      <c r="E45" s="122"/>
      <c r="F45" s="94"/>
      <c r="G45" s="94"/>
      <c r="H45" s="94"/>
      <c r="I45" s="148"/>
      <c r="J45" s="103"/>
      <c r="K45" s="104"/>
      <c r="L45" s="104"/>
      <c r="M45" s="113"/>
      <c r="N45" s="114"/>
      <c r="O45" s="92" t="str">
        <f t="shared" si="9"/>
        <v xml:space="preserve"> - </v>
      </c>
      <c r="P45" s="92" t="str">
        <f t="shared" si="6"/>
        <v xml:space="preserve"> - </v>
      </c>
      <c r="Q45" s="98" t="str">
        <f t="shared" si="7"/>
        <v xml:space="preserve"> - </v>
      </c>
      <c r="R45" s="98" t="str">
        <f t="shared" si="10"/>
        <v xml:space="preserve"> - </v>
      </c>
      <c r="S45" s="64"/>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6"/>
    </row>
    <row r="46" spans="1:76" s="67" customFormat="1">
      <c r="A46" s="120">
        <v>2</v>
      </c>
      <c r="B46" s="86" t="str">
        <f t="shared" ca="1" si="8"/>
        <v>7.1</v>
      </c>
      <c r="C46" s="121" t="s">
        <v>85</v>
      </c>
      <c r="D46" s="121"/>
      <c r="E46" s="122"/>
      <c r="F46" s="94"/>
      <c r="G46" s="94"/>
      <c r="H46" s="94"/>
      <c r="I46" s="148"/>
      <c r="J46" s="103"/>
      <c r="K46" s="104"/>
      <c r="L46" s="104"/>
      <c r="M46" s="113"/>
      <c r="N46" s="114"/>
      <c r="O46" s="92" t="str">
        <f t="shared" si="9"/>
        <v xml:space="preserve"> - </v>
      </c>
      <c r="P46" s="92" t="str">
        <f t="shared" si="6"/>
        <v xml:space="preserve"> - </v>
      </c>
      <c r="Q46" s="98" t="str">
        <f t="shared" si="7"/>
        <v xml:space="preserve"> - </v>
      </c>
      <c r="R46" s="98" t="str">
        <f t="shared" si="10"/>
        <v xml:space="preserve"> - </v>
      </c>
      <c r="S46" s="64"/>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6"/>
    </row>
    <row r="47" spans="1:76" s="67" customFormat="1">
      <c r="A47" s="120">
        <v>2</v>
      </c>
      <c r="B47" s="86" t="str">
        <f t="shared" ca="1" si="8"/>
        <v>7.2</v>
      </c>
      <c r="C47" s="121" t="s">
        <v>86</v>
      </c>
      <c r="D47" s="121"/>
      <c r="E47" s="122"/>
      <c r="F47" s="94"/>
      <c r="G47" s="94"/>
      <c r="H47" s="94"/>
      <c r="I47" s="148"/>
      <c r="J47" s="103"/>
      <c r="K47" s="104"/>
      <c r="L47" s="104"/>
      <c r="M47" s="113"/>
      <c r="N47" s="114"/>
      <c r="O47" s="92" t="str">
        <f t="shared" si="9"/>
        <v xml:space="preserve"> - </v>
      </c>
      <c r="P47" s="92" t="str">
        <f t="shared" ref="P47" si="47">IF(J47&lt;&gt;"",J47,IF(O47=" - "," - ",IF(K47&lt;&gt;"",WORKDAY.INTL(O47,K47-1,weekend,holidays),O47+MAX(L47,1)-1)))</f>
        <v xml:space="preserve"> - </v>
      </c>
      <c r="Q47" s="98" t="str">
        <f t="shared" ref="Q47" si="48">IF(K47&lt;&gt;"",K47,IF(OR(NOT(ISNUMBER(O47)),NOT(ISNUMBER(P47)))," - ",NETWORKDAYS.INTL(O47,P47,weekend,holidays)))</f>
        <v xml:space="preserve"> - </v>
      </c>
      <c r="R47" s="98" t="str">
        <f t="shared" ref="R47" si="49">IF(L47&lt;&gt;"",L47,IF(OR(NOT(ISNUMBER(O47)),NOT(ISNUMBER(P47)))," - ",P47-O47+1))</f>
        <v xml:space="preserve"> - </v>
      </c>
      <c r="S47" s="64"/>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6"/>
    </row>
    <row r="48" spans="1:76" s="67" customFormat="1">
      <c r="A48" s="120">
        <v>3</v>
      </c>
      <c r="B48" s="86" t="str">
        <f t="shared" ca="1" si="8"/>
        <v>7.2.1</v>
      </c>
      <c r="C48" s="121" t="s">
        <v>87</v>
      </c>
      <c r="D48" s="121"/>
      <c r="E48" s="122"/>
      <c r="F48" s="94"/>
      <c r="G48" s="94"/>
      <c r="H48" s="94"/>
      <c r="I48" s="148"/>
      <c r="J48" s="103"/>
      <c r="K48" s="104"/>
      <c r="L48" s="104"/>
      <c r="M48" s="113"/>
      <c r="N48" s="114"/>
      <c r="O48" s="92" t="str">
        <f t="shared" si="9"/>
        <v xml:space="preserve"> - </v>
      </c>
      <c r="P48" s="92" t="str">
        <f t="shared" ref="P48" si="50">IF(J48&lt;&gt;"",J48,IF(O48=" - "," - ",IF(K48&lt;&gt;"",WORKDAY.INTL(O48,K48-1,weekend,holidays),O48+MAX(L48,1)-1)))</f>
        <v xml:space="preserve"> - </v>
      </c>
      <c r="Q48" s="98" t="str">
        <f t="shared" ref="Q48" si="51">IF(K48&lt;&gt;"",K48,IF(OR(NOT(ISNUMBER(O48)),NOT(ISNUMBER(P48)))," - ",NETWORKDAYS.INTL(O48,P48,weekend,holidays)))</f>
        <v xml:space="preserve"> - </v>
      </c>
      <c r="R48" s="98" t="str">
        <f t="shared" ref="R48" si="52">IF(L48&lt;&gt;"",L48,IF(OR(NOT(ISNUMBER(O48)),NOT(ISNUMBER(P48)))," - ",P48-O48+1))</f>
        <v xml:space="preserve"> - </v>
      </c>
      <c r="S48" s="64"/>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6"/>
    </row>
    <row r="49" spans="1:76" s="67" customFormat="1">
      <c r="A49" s="120">
        <v>3</v>
      </c>
      <c r="B49" s="86" t="str">
        <f t="shared" ca="1" si="8"/>
        <v>7.2.2</v>
      </c>
      <c r="C49" s="121" t="s">
        <v>88</v>
      </c>
      <c r="D49" s="121"/>
      <c r="E49" s="122"/>
      <c r="F49" s="94"/>
      <c r="G49" s="94"/>
      <c r="H49" s="94"/>
      <c r="I49" s="148"/>
      <c r="J49" s="103"/>
      <c r="K49" s="104"/>
      <c r="L49" s="104"/>
      <c r="M49" s="113"/>
      <c r="N49" s="114"/>
      <c r="O49" s="92" t="str">
        <f t="shared" si="9"/>
        <v xml:space="preserve"> - </v>
      </c>
      <c r="P49" s="92" t="str">
        <f t="shared" ref="P49:P56" si="53">IF(J49&lt;&gt;"",J49,IF(O49=" - "," - ",IF(K49&lt;&gt;"",WORKDAY.INTL(O49,K49-1,weekend,holidays),O49+MAX(L49,1)-1)))</f>
        <v xml:space="preserve"> - </v>
      </c>
      <c r="Q49" s="98" t="str">
        <f t="shared" ref="Q49:Q56" si="54">IF(K49&lt;&gt;"",K49,IF(OR(NOT(ISNUMBER(O49)),NOT(ISNUMBER(P49)))," - ",NETWORKDAYS.INTL(O49,P49,weekend,holidays)))</f>
        <v xml:space="preserve"> - </v>
      </c>
      <c r="R49" s="98" t="str">
        <f t="shared" ref="R49:R56" si="55">IF(L49&lt;&gt;"",L49,IF(OR(NOT(ISNUMBER(O49)),NOT(ISNUMBER(P49)))," - ",P49-O49+1))</f>
        <v xml:space="preserve"> - </v>
      </c>
      <c r="S49" s="64"/>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6"/>
    </row>
    <row r="50" spans="1:76" s="67" customFormat="1">
      <c r="A50" s="120">
        <v>2</v>
      </c>
      <c r="B50" s="86" t="str">
        <f t="shared" ca="1" si="8"/>
        <v>7.3</v>
      </c>
      <c r="C50" s="121" t="s">
        <v>89</v>
      </c>
      <c r="D50" s="121"/>
      <c r="E50" s="122"/>
      <c r="F50" s="94"/>
      <c r="G50" s="94"/>
      <c r="H50" s="94"/>
      <c r="I50" s="148"/>
      <c r="J50" s="103"/>
      <c r="K50" s="104"/>
      <c r="L50" s="104"/>
      <c r="M50" s="113"/>
      <c r="N50" s="114"/>
      <c r="O50" s="92" t="str">
        <f t="shared" si="9"/>
        <v xml:space="preserve"> - </v>
      </c>
      <c r="P50" s="92" t="str">
        <f t="shared" si="53"/>
        <v xml:space="preserve"> - </v>
      </c>
      <c r="Q50" s="98" t="str">
        <f t="shared" si="54"/>
        <v xml:space="preserve"> - </v>
      </c>
      <c r="R50" s="98" t="str">
        <f t="shared" si="55"/>
        <v xml:space="preserve"> - </v>
      </c>
      <c r="S50" s="64"/>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6"/>
    </row>
    <row r="51" spans="1:76" s="67" customFormat="1">
      <c r="A51" s="120">
        <v>2</v>
      </c>
      <c r="B51" s="86" t="str">
        <f t="shared" ca="1" si="8"/>
        <v>7.4</v>
      </c>
      <c r="C51" s="121" t="s">
        <v>90</v>
      </c>
      <c r="D51" s="121"/>
      <c r="E51" s="122"/>
      <c r="F51" s="94"/>
      <c r="G51" s="94"/>
      <c r="H51" s="94"/>
      <c r="I51" s="148"/>
      <c r="J51" s="103"/>
      <c r="K51" s="104"/>
      <c r="L51" s="104"/>
      <c r="M51" s="113"/>
      <c r="N51" s="114"/>
      <c r="O51" s="92" t="str">
        <f t="shared" si="9"/>
        <v xml:space="preserve"> - </v>
      </c>
      <c r="P51" s="92" t="str">
        <f t="shared" si="53"/>
        <v xml:space="preserve"> - </v>
      </c>
      <c r="Q51" s="98" t="str">
        <f t="shared" si="54"/>
        <v xml:space="preserve"> - </v>
      </c>
      <c r="R51" s="98" t="str">
        <f t="shared" si="55"/>
        <v xml:space="preserve"> - </v>
      </c>
      <c r="S51" s="64"/>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6"/>
    </row>
    <row r="52" spans="1:76" s="67" customFormat="1">
      <c r="A52" s="120">
        <v>2</v>
      </c>
      <c r="B52" s="86" t="str">
        <f t="shared" ca="1" si="8"/>
        <v>7.5</v>
      </c>
      <c r="C52" s="121" t="s">
        <v>91</v>
      </c>
      <c r="D52" s="121"/>
      <c r="E52" s="122"/>
      <c r="F52" s="94"/>
      <c r="G52" s="94"/>
      <c r="H52" s="94"/>
      <c r="I52" s="148"/>
      <c r="J52" s="103"/>
      <c r="K52" s="104"/>
      <c r="L52" s="104"/>
      <c r="M52" s="113"/>
      <c r="N52" s="114"/>
      <c r="O52" s="92" t="str">
        <f t="shared" si="9"/>
        <v xml:space="preserve"> - </v>
      </c>
      <c r="P52" s="92" t="str">
        <f t="shared" si="53"/>
        <v xml:space="preserve"> - </v>
      </c>
      <c r="Q52" s="98" t="str">
        <f t="shared" si="54"/>
        <v xml:space="preserve"> - </v>
      </c>
      <c r="R52" s="98" t="str">
        <f t="shared" si="55"/>
        <v xml:space="preserve"> - </v>
      </c>
      <c r="S52" s="64"/>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6"/>
    </row>
    <row r="53" spans="1:76" s="67" customFormat="1">
      <c r="A53" s="120"/>
      <c r="B53" s="86" t="str">
        <f t="shared" ca="1" si="8"/>
        <v/>
      </c>
      <c r="C53" s="121"/>
      <c r="D53" s="121"/>
      <c r="E53" s="122"/>
      <c r="F53" s="94"/>
      <c r="G53" s="94"/>
      <c r="H53" s="94"/>
      <c r="I53" s="148"/>
      <c r="J53" s="103"/>
      <c r="K53" s="104"/>
      <c r="L53" s="104"/>
      <c r="M53" s="113"/>
      <c r="N53" s="114"/>
      <c r="O53" s="92" t="str">
        <f t="shared" si="9"/>
        <v xml:space="preserve"> - </v>
      </c>
      <c r="P53" s="92" t="str">
        <f t="shared" si="53"/>
        <v xml:space="preserve"> - </v>
      </c>
      <c r="Q53" s="98" t="str">
        <f t="shared" si="54"/>
        <v xml:space="preserve"> - </v>
      </c>
      <c r="R53" s="98" t="str">
        <f t="shared" si="55"/>
        <v xml:space="preserve"> - </v>
      </c>
      <c r="S53" s="64"/>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6"/>
    </row>
    <row r="54" spans="1:76" s="67" customFormat="1">
      <c r="A54" s="120"/>
      <c r="B54" s="86" t="str">
        <f t="shared" ca="1" si="8"/>
        <v/>
      </c>
      <c r="C54" s="121"/>
      <c r="D54" s="121"/>
      <c r="E54" s="122"/>
      <c r="F54" s="94"/>
      <c r="G54" s="94"/>
      <c r="H54" s="94"/>
      <c r="I54" s="148"/>
      <c r="J54" s="103"/>
      <c r="K54" s="104"/>
      <c r="L54" s="104"/>
      <c r="M54" s="113"/>
      <c r="N54" s="114"/>
      <c r="O54" s="92" t="str">
        <f t="shared" si="9"/>
        <v xml:space="preserve"> - </v>
      </c>
      <c r="P54" s="92" t="str">
        <f t="shared" si="53"/>
        <v xml:space="preserve"> - </v>
      </c>
      <c r="Q54" s="98" t="str">
        <f t="shared" si="54"/>
        <v xml:space="preserve"> - </v>
      </c>
      <c r="R54" s="98" t="str">
        <f t="shared" si="55"/>
        <v xml:space="preserve"> - </v>
      </c>
      <c r="S54" s="64"/>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6"/>
    </row>
    <row r="55" spans="1:76" s="67" customFormat="1">
      <c r="A55" s="120"/>
      <c r="B55" s="86" t="str">
        <f t="shared" ca="1" si="8"/>
        <v/>
      </c>
      <c r="C55" s="121"/>
      <c r="D55" s="121"/>
      <c r="E55" s="122"/>
      <c r="F55" s="94"/>
      <c r="G55" s="94"/>
      <c r="H55" s="94"/>
      <c r="I55" s="148"/>
      <c r="J55" s="103"/>
      <c r="K55" s="104"/>
      <c r="L55" s="104"/>
      <c r="M55" s="113"/>
      <c r="N55" s="114"/>
      <c r="O55" s="92" t="str">
        <f t="shared" si="9"/>
        <v xml:space="preserve"> - </v>
      </c>
      <c r="P55" s="92" t="str">
        <f t="shared" si="53"/>
        <v xml:space="preserve"> - </v>
      </c>
      <c r="Q55" s="98" t="str">
        <f t="shared" si="54"/>
        <v xml:space="preserve"> - </v>
      </c>
      <c r="R55" s="98" t="str">
        <f t="shared" si="55"/>
        <v xml:space="preserve"> - </v>
      </c>
      <c r="S55" s="64"/>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c r="BS55" s="65"/>
      <c r="BT55" s="65"/>
      <c r="BU55" s="65"/>
      <c r="BV55" s="65"/>
      <c r="BW55" s="65"/>
      <c r="BX55" s="66"/>
    </row>
    <row r="56" spans="1:76" s="67" customFormat="1">
      <c r="A56" s="120"/>
      <c r="B56" s="86" t="str">
        <f t="shared" ca="1" si="8"/>
        <v/>
      </c>
      <c r="C56" s="121"/>
      <c r="D56" s="121"/>
      <c r="E56" s="122"/>
      <c r="F56" s="94"/>
      <c r="G56" s="94"/>
      <c r="H56" s="94"/>
      <c r="I56" s="148"/>
      <c r="J56" s="103"/>
      <c r="K56" s="104"/>
      <c r="L56" s="104"/>
      <c r="M56" s="113"/>
      <c r="N56" s="114"/>
      <c r="O56" s="92" t="str">
        <f t="shared" si="9"/>
        <v xml:space="preserve"> - </v>
      </c>
      <c r="P56" s="92" t="str">
        <f t="shared" si="53"/>
        <v xml:space="preserve"> - </v>
      </c>
      <c r="Q56" s="98" t="str">
        <f t="shared" si="54"/>
        <v xml:space="preserve"> - </v>
      </c>
      <c r="R56" s="98" t="str">
        <f t="shared" si="55"/>
        <v xml:space="preserve"> - </v>
      </c>
      <c r="S56" s="64"/>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6"/>
    </row>
    <row r="57" spans="1:76" s="72" customFormat="1">
      <c r="A57" s="123" t="s">
        <v>92</v>
      </c>
      <c r="B57" s="123"/>
      <c r="C57" s="134"/>
      <c r="D57" s="109"/>
      <c r="E57" s="124"/>
      <c r="F57" s="109"/>
      <c r="G57" s="109"/>
      <c r="H57" s="109"/>
      <c r="I57" s="109"/>
      <c r="J57" s="109"/>
      <c r="K57" s="109"/>
      <c r="L57" s="109"/>
      <c r="M57" s="69"/>
      <c r="N57" s="70"/>
      <c r="O57" s="125"/>
      <c r="P57" s="125"/>
      <c r="Q57" s="69"/>
      <c r="R57" s="69"/>
      <c r="S57" s="69"/>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66"/>
    </row>
    <row r="58" spans="1:76" s="67" customFormat="1" hidden="1">
      <c r="A58" s="120"/>
      <c r="B58" s="86" t="str">
        <f t="shared" ca="1" si="8"/>
        <v/>
      </c>
      <c r="C58" s="121" t="s">
        <v>93</v>
      </c>
      <c r="D58" s="126"/>
      <c r="E58" s="127"/>
      <c r="F58" s="110"/>
      <c r="G58" s="110"/>
      <c r="H58" s="110"/>
      <c r="I58" s="110"/>
      <c r="J58" s="103">
        <v>42531</v>
      </c>
      <c r="K58" s="110"/>
      <c r="L58" s="110"/>
      <c r="M58" s="116"/>
      <c r="N58" s="114" t="s">
        <v>94</v>
      </c>
      <c r="O58" s="92">
        <f>P58</f>
        <v>42531</v>
      </c>
      <c r="P58" s="92">
        <f>J58</f>
        <v>42531</v>
      </c>
      <c r="Q58" s="128"/>
      <c r="R58" s="128"/>
      <c r="S58" s="64"/>
      <c r="T58" s="73" t="str">
        <f t="shared" ref="T58:AY58" si="56">IF(AND($O58&lt;U$4,$P58&gt;=T$4),$N58,"")</f>
        <v/>
      </c>
      <c r="U58" s="73" t="str">
        <f t="shared" si="56"/>
        <v/>
      </c>
      <c r="V58" s="73" t="str">
        <f t="shared" si="56"/>
        <v/>
      </c>
      <c r="W58" s="73" t="str">
        <f t="shared" si="56"/>
        <v/>
      </c>
      <c r="X58" s="73" t="str">
        <f t="shared" si="56"/>
        <v/>
      </c>
      <c r="Y58" s="73" t="str">
        <f t="shared" si="56"/>
        <v/>
      </c>
      <c r="Z58" s="73" t="str">
        <f t="shared" si="56"/>
        <v/>
      </c>
      <c r="AA58" s="73" t="str">
        <f t="shared" si="56"/>
        <v/>
      </c>
      <c r="AB58" s="73" t="str">
        <f t="shared" si="56"/>
        <v/>
      </c>
      <c r="AC58" s="73" t="str">
        <f t="shared" si="56"/>
        <v/>
      </c>
      <c r="AD58" s="73" t="str">
        <f t="shared" si="56"/>
        <v/>
      </c>
      <c r="AE58" s="73" t="str">
        <f t="shared" si="56"/>
        <v/>
      </c>
      <c r="AF58" s="73" t="str">
        <f t="shared" si="56"/>
        <v/>
      </c>
      <c r="AG58" s="73" t="str">
        <f t="shared" si="56"/>
        <v/>
      </c>
      <c r="AH58" s="73" t="str">
        <f t="shared" si="56"/>
        <v/>
      </c>
      <c r="AI58" s="73" t="str">
        <f t="shared" si="56"/>
        <v/>
      </c>
      <c r="AJ58" s="73" t="str">
        <f t="shared" si="56"/>
        <v/>
      </c>
      <c r="AK58" s="73" t="str">
        <f t="shared" si="56"/>
        <v/>
      </c>
      <c r="AL58" s="73" t="str">
        <f t="shared" si="56"/>
        <v/>
      </c>
      <c r="AM58" s="73" t="str">
        <f t="shared" si="56"/>
        <v/>
      </c>
      <c r="AN58" s="73" t="str">
        <f t="shared" si="56"/>
        <v/>
      </c>
      <c r="AO58" s="73" t="str">
        <f t="shared" si="56"/>
        <v/>
      </c>
      <c r="AP58" s="73" t="str">
        <f t="shared" si="56"/>
        <v/>
      </c>
      <c r="AQ58" s="73" t="str">
        <f t="shared" si="56"/>
        <v/>
      </c>
      <c r="AR58" s="73" t="str">
        <f t="shared" si="56"/>
        <v/>
      </c>
      <c r="AS58" s="73" t="str">
        <f t="shared" si="56"/>
        <v/>
      </c>
      <c r="AT58" s="73" t="str">
        <f t="shared" si="56"/>
        <v/>
      </c>
      <c r="AU58" s="73" t="str">
        <f t="shared" si="56"/>
        <v/>
      </c>
      <c r="AV58" s="73" t="str">
        <f t="shared" si="56"/>
        <v/>
      </c>
      <c r="AW58" s="73" t="str">
        <f t="shared" si="56"/>
        <v/>
      </c>
      <c r="AX58" s="73" t="str">
        <f t="shared" si="56"/>
        <v/>
      </c>
      <c r="AY58" s="73" t="str">
        <f t="shared" si="56"/>
        <v/>
      </c>
      <c r="AZ58" s="73" t="str">
        <f t="shared" ref="AZ58:BV58" si="57">IF(AND($O58&lt;BA$4,$P58&gt;=AZ$4),$N58,"")</f>
        <v/>
      </c>
      <c r="BA58" s="73" t="str">
        <f t="shared" si="57"/>
        <v/>
      </c>
      <c r="BB58" s="73" t="str">
        <f t="shared" si="57"/>
        <v/>
      </c>
      <c r="BC58" s="73" t="str">
        <f t="shared" si="57"/>
        <v/>
      </c>
      <c r="BD58" s="73" t="str">
        <f t="shared" si="57"/>
        <v/>
      </c>
      <c r="BE58" s="73" t="str">
        <f t="shared" si="57"/>
        <v/>
      </c>
      <c r="BF58" s="73" t="str">
        <f t="shared" si="57"/>
        <v/>
      </c>
      <c r="BG58" s="73" t="str">
        <f t="shared" si="57"/>
        <v/>
      </c>
      <c r="BH58" s="73" t="str">
        <f t="shared" si="57"/>
        <v/>
      </c>
      <c r="BI58" s="73" t="str">
        <f t="shared" si="57"/>
        <v/>
      </c>
      <c r="BJ58" s="73" t="str">
        <f t="shared" si="57"/>
        <v/>
      </c>
      <c r="BK58" s="73" t="str">
        <f t="shared" si="57"/>
        <v/>
      </c>
      <c r="BL58" s="73" t="str">
        <f t="shared" si="57"/>
        <v/>
      </c>
      <c r="BM58" s="73" t="str">
        <f t="shared" si="57"/>
        <v/>
      </c>
      <c r="BN58" s="73" t="str">
        <f t="shared" si="57"/>
        <v/>
      </c>
      <c r="BO58" s="73" t="str">
        <f t="shared" si="57"/>
        <v/>
      </c>
      <c r="BP58" s="73" t="str">
        <f t="shared" si="57"/>
        <v/>
      </c>
      <c r="BQ58" s="73" t="str">
        <f t="shared" si="57"/>
        <v/>
      </c>
      <c r="BR58" s="73" t="str">
        <f t="shared" si="57"/>
        <v/>
      </c>
      <c r="BS58" s="73" t="str">
        <f t="shared" si="57"/>
        <v/>
      </c>
      <c r="BT58" s="73" t="str">
        <f t="shared" si="57"/>
        <v/>
      </c>
      <c r="BU58" s="73" t="str">
        <f t="shared" si="57"/>
        <v/>
      </c>
      <c r="BV58" s="73" t="str">
        <f t="shared" si="57"/>
        <v/>
      </c>
      <c r="BW58" s="73" t="str">
        <f>IF(AND($O58&lt;BX$4,$P58&gt;=BW$4),$N58,"")</f>
        <v/>
      </c>
      <c r="BX58" s="66"/>
    </row>
    <row r="59" spans="1:76" s="67" customFormat="1" hidden="1">
      <c r="A59" s="120"/>
      <c r="B59" s="86" t="str">
        <f t="shared" ca="1" si="8"/>
        <v/>
      </c>
      <c r="C59" s="121" t="s">
        <v>95</v>
      </c>
      <c r="D59" s="129"/>
      <c r="E59" s="130"/>
      <c r="F59" s="111"/>
      <c r="G59" s="111"/>
      <c r="H59" s="111"/>
      <c r="I59" s="102">
        <v>42522</v>
      </c>
      <c r="J59" s="103">
        <v>42552</v>
      </c>
      <c r="K59" s="111"/>
      <c r="L59" s="111"/>
      <c r="M59" s="116"/>
      <c r="N59" s="114" t="str">
        <f>CHAR(252)</f>
        <v>ü</v>
      </c>
      <c r="O59" s="92">
        <f t="shared" ref="O59" si="58">IF(I59&lt;&gt;"",I59,IF(F59&lt;&gt;"",IFERROR(WORKDAY.INTL(INDEX(P:P,MATCH(F59,B:B,0)),1,weekend,holidays)," - "),IF(J59&lt;&gt;"",IF(K59&lt;&gt;"",WORKDAY.INTL(J59,-(MAX(K59,1)-1),weekend,holidays),J59-(MAX(L59,1)-1))," - ")))</f>
        <v>42522</v>
      </c>
      <c r="P59" s="92">
        <f t="shared" ref="P59" si="59">IF(J59&lt;&gt;"",J59,IF(O59=" - "," - ",IF(K59&lt;&gt;"",WORKDAY.INTL(O59,K59-1,weekend,holidays),O59+MAX(L59,1)-1)))</f>
        <v>42552</v>
      </c>
      <c r="Q59" s="128"/>
      <c r="R59" s="104">
        <v>3</v>
      </c>
      <c r="S59" s="68"/>
      <c r="T59" s="74" t="str">
        <f t="shared" ref="T59:AY59" si="60">IF($P$4="Daily",IF(OR(T$4&lt;$O59,T$4&gt;$P59),"",IF(MOD(T$4-$O59,$R59)=0,IF(ISBLANK($N59),"u",$N59),"")),"")</f>
        <v/>
      </c>
      <c r="U59" s="74" t="str">
        <f t="shared" si="60"/>
        <v/>
      </c>
      <c r="V59" s="74" t="str">
        <f t="shared" si="60"/>
        <v/>
      </c>
      <c r="W59" s="74" t="str">
        <f t="shared" si="60"/>
        <v/>
      </c>
      <c r="X59" s="74" t="str">
        <f t="shared" si="60"/>
        <v/>
      </c>
      <c r="Y59" s="74" t="str">
        <f t="shared" si="60"/>
        <v/>
      </c>
      <c r="Z59" s="74" t="str">
        <f t="shared" si="60"/>
        <v/>
      </c>
      <c r="AA59" s="74" t="str">
        <f t="shared" si="60"/>
        <v/>
      </c>
      <c r="AB59" s="74" t="str">
        <f t="shared" si="60"/>
        <v/>
      </c>
      <c r="AC59" s="74" t="str">
        <f t="shared" si="60"/>
        <v/>
      </c>
      <c r="AD59" s="74" t="str">
        <f t="shared" si="60"/>
        <v/>
      </c>
      <c r="AE59" s="74" t="str">
        <f t="shared" si="60"/>
        <v/>
      </c>
      <c r="AF59" s="74" t="str">
        <f t="shared" si="60"/>
        <v/>
      </c>
      <c r="AG59" s="74" t="str">
        <f t="shared" si="60"/>
        <v/>
      </c>
      <c r="AH59" s="74" t="str">
        <f t="shared" si="60"/>
        <v/>
      </c>
      <c r="AI59" s="74" t="str">
        <f t="shared" si="60"/>
        <v/>
      </c>
      <c r="AJ59" s="74" t="str">
        <f t="shared" si="60"/>
        <v/>
      </c>
      <c r="AK59" s="74" t="str">
        <f t="shared" si="60"/>
        <v/>
      </c>
      <c r="AL59" s="74" t="str">
        <f t="shared" si="60"/>
        <v/>
      </c>
      <c r="AM59" s="74" t="str">
        <f t="shared" si="60"/>
        <v/>
      </c>
      <c r="AN59" s="74" t="str">
        <f t="shared" si="60"/>
        <v/>
      </c>
      <c r="AO59" s="74" t="str">
        <f t="shared" si="60"/>
        <v/>
      </c>
      <c r="AP59" s="74" t="str">
        <f t="shared" si="60"/>
        <v/>
      </c>
      <c r="AQ59" s="74" t="str">
        <f t="shared" si="60"/>
        <v/>
      </c>
      <c r="AR59" s="74" t="str">
        <f t="shared" si="60"/>
        <v/>
      </c>
      <c r="AS59" s="74" t="str">
        <f t="shared" si="60"/>
        <v/>
      </c>
      <c r="AT59" s="74" t="str">
        <f t="shared" si="60"/>
        <v/>
      </c>
      <c r="AU59" s="74" t="str">
        <f t="shared" si="60"/>
        <v/>
      </c>
      <c r="AV59" s="74" t="str">
        <f t="shared" si="60"/>
        <v/>
      </c>
      <c r="AW59" s="74" t="str">
        <f t="shared" si="60"/>
        <v/>
      </c>
      <c r="AX59" s="74" t="str">
        <f t="shared" si="60"/>
        <v/>
      </c>
      <c r="AY59" s="74" t="str">
        <f t="shared" si="60"/>
        <v/>
      </c>
      <c r="AZ59" s="74" t="str">
        <f t="shared" ref="AZ59:BW59" si="61">IF($P$4="Daily",IF(OR(AZ$4&lt;$O59,AZ$4&gt;$P59),"",IF(MOD(AZ$4-$O59,$R59)=0,IF(ISBLANK($N59),"u",$N59),"")),"")</f>
        <v/>
      </c>
      <c r="BA59" s="74" t="str">
        <f t="shared" si="61"/>
        <v/>
      </c>
      <c r="BB59" s="74" t="str">
        <f t="shared" si="61"/>
        <v/>
      </c>
      <c r="BC59" s="74" t="str">
        <f t="shared" si="61"/>
        <v/>
      </c>
      <c r="BD59" s="74" t="str">
        <f t="shared" si="61"/>
        <v/>
      </c>
      <c r="BE59" s="74" t="str">
        <f t="shared" si="61"/>
        <v/>
      </c>
      <c r="BF59" s="74" t="str">
        <f t="shared" si="61"/>
        <v/>
      </c>
      <c r="BG59" s="74" t="str">
        <f t="shared" si="61"/>
        <v/>
      </c>
      <c r="BH59" s="74" t="str">
        <f t="shared" si="61"/>
        <v/>
      </c>
      <c r="BI59" s="74" t="str">
        <f t="shared" si="61"/>
        <v/>
      </c>
      <c r="BJ59" s="74" t="str">
        <f t="shared" si="61"/>
        <v/>
      </c>
      <c r="BK59" s="74" t="str">
        <f t="shared" si="61"/>
        <v/>
      </c>
      <c r="BL59" s="74" t="str">
        <f t="shared" si="61"/>
        <v/>
      </c>
      <c r="BM59" s="74" t="str">
        <f t="shared" si="61"/>
        <v/>
      </c>
      <c r="BN59" s="74" t="str">
        <f t="shared" si="61"/>
        <v/>
      </c>
      <c r="BO59" s="74" t="str">
        <f t="shared" si="61"/>
        <v/>
      </c>
      <c r="BP59" s="74" t="str">
        <f t="shared" si="61"/>
        <v/>
      </c>
      <c r="BQ59" s="74" t="str">
        <f t="shared" si="61"/>
        <v/>
      </c>
      <c r="BR59" s="74" t="str">
        <f t="shared" si="61"/>
        <v/>
      </c>
      <c r="BS59" s="74" t="str">
        <f t="shared" si="61"/>
        <v/>
      </c>
      <c r="BT59" s="74" t="str">
        <f t="shared" si="61"/>
        <v/>
      </c>
      <c r="BU59" s="74" t="str">
        <f t="shared" si="61"/>
        <v/>
      </c>
      <c r="BV59" s="74" t="str">
        <f t="shared" si="61"/>
        <v/>
      </c>
      <c r="BW59" s="74" t="str">
        <f t="shared" si="61"/>
        <v/>
      </c>
      <c r="BX59" s="66"/>
    </row>
  </sheetData>
  <sheetProtection formatCells="0" formatColumns="0" formatRows="0"/>
  <mergeCells count="32">
    <mergeCell ref="BQ5:BW5"/>
    <mergeCell ref="BQ6:BW6"/>
    <mergeCell ref="AV6:BB6"/>
    <mergeCell ref="BC5:BI5"/>
    <mergeCell ref="BC6:BI6"/>
    <mergeCell ref="AV5:BB5"/>
    <mergeCell ref="BJ5:BP5"/>
    <mergeCell ref="BJ6:BP6"/>
    <mergeCell ref="Q7:Q8"/>
    <mergeCell ref="L7:L8"/>
    <mergeCell ref="AO5:AU5"/>
    <mergeCell ref="AO6:AU6"/>
    <mergeCell ref="AA6:AG6"/>
    <mergeCell ref="T6:Z6"/>
    <mergeCell ref="AA5:AG5"/>
    <mergeCell ref="T5:Z5"/>
    <mergeCell ref="AH5:AN5"/>
    <mergeCell ref="O7:O8"/>
    <mergeCell ref="P7:P8"/>
    <mergeCell ref="R7:R8"/>
    <mergeCell ref="M7:M8"/>
    <mergeCell ref="N7:N8"/>
    <mergeCell ref="AH6:AN6"/>
    <mergeCell ref="A7:A8"/>
    <mergeCell ref="J7:J8"/>
    <mergeCell ref="K7:K8"/>
    <mergeCell ref="B7:B8"/>
    <mergeCell ref="C7:C8"/>
    <mergeCell ref="D7:D8"/>
    <mergeCell ref="E7:E8"/>
    <mergeCell ref="I7:I8"/>
    <mergeCell ref="F7:H8"/>
  </mergeCells>
  <phoneticPr fontId="3" type="noConversion"/>
  <conditionalFormatting sqref="M9:M59">
    <cfRule type="dataBar" priority="2">
      <dataBar>
        <cfvo type="num" val="0"/>
        <cfvo type="num" val="1"/>
        <color theme="1" tint="0.499984740745262"/>
      </dataBar>
      <extLst>
        <ext xmlns:x14="http://schemas.microsoft.com/office/spreadsheetml/2009/9/main" uri="{B025F937-C7B1-47D3-B67F-A62EFF666E3E}">
          <x14:id>{0A58A75E-4698-465A-8593-F06B91A3A900}</x14:id>
        </ext>
      </extLst>
    </cfRule>
  </conditionalFormatting>
  <conditionalFormatting sqref="T8:BW8">
    <cfRule type="expression" dxfId="28" priority="9">
      <formula>AND(TODAY()&gt;=T4,TODAY()&lt;U4)</formula>
    </cfRule>
  </conditionalFormatting>
  <conditionalFormatting sqref="C4:C5 I9:J57 J58 I59:J59 O9:P59">
    <cfRule type="expression" dxfId="27" priority="1">
      <formula>(dateformat="dmy")</formula>
    </cfRule>
  </conditionalFormatting>
  <conditionalFormatting sqref="P9:P59">
    <cfRule type="expression" dxfId="26" priority="7">
      <formula>AND(enddate_highlight="on",P9&lt;TODAY(),M9&lt;1)</formula>
    </cfRule>
    <cfRule type="expression" dxfId="25" priority="8">
      <formula>AND(enddate_highlight="on",P9&lt;=TODAY()+enddate_highlight_days,M9&lt;1)</formula>
    </cfRule>
  </conditionalFormatting>
  <conditionalFormatting sqref="T7:BW8">
    <cfRule type="expression" dxfId="24" priority="23">
      <formula>AND($P$4="Daily",NETWORKDAYS.INTL(T$4,T$4,weekend,holidays)=0)</formula>
    </cfRule>
  </conditionalFormatting>
  <conditionalFormatting sqref="T9:BW59">
    <cfRule type="expression" dxfId="23" priority="24">
      <formula>AND(T$4&lt;=TODAY(),TODAY()&lt;U$4)</formula>
    </cfRule>
    <cfRule type="expression" dxfId="22" priority="182">
      <formula>OR(T9="b",AND(OR($N9="b",$N9=""),AND($O9&lt;U$4,$P9&gt;=T$4)))</formula>
    </cfRule>
    <cfRule type="expression" dxfId="21" priority="183">
      <formula>OR(AND(AND($O9&lt;U$4,$P9&gt;=T$4),$N9="k"),T9="k")</formula>
    </cfRule>
    <cfRule type="expression" dxfId="20" priority="184">
      <formula>OR(AND(AND($O9&lt;U$4,$P9&gt;=T$4),$N9="x"),T9="x")</formula>
    </cfRule>
    <cfRule type="expression" dxfId="19" priority="185">
      <formula>OR(AND(AND($O9&lt;U$4,$P9&gt;=T$4),$N9="g"),T9="g")</formula>
    </cfRule>
    <cfRule type="expression" dxfId="18" priority="186">
      <formula>OR(AND(AND($O9&lt;U$4,$P9&gt;=T$4),$N9="p"),T9="p")</formula>
    </cfRule>
    <cfRule type="expression" dxfId="17" priority="187">
      <formula>OR(AND(AND($O9&lt;U$4,$P9&gt;=T$4),$N9="y"),T9="y")</formula>
    </cfRule>
    <cfRule type="expression" dxfId="16" priority="188">
      <formula>OR(AND(AND($O9&lt;U$4,$P9&gt;=T$4),$N9="o"),T9="o")</formula>
    </cfRule>
    <cfRule type="expression" dxfId="15" priority="189">
      <formula>OR(AND(AND($O9&lt;U$4,$P9&gt;=T$4),$N9="r"),T9="r")</formula>
    </cfRule>
    <cfRule type="expression" dxfId="14" priority="190">
      <formula>AND(AND($O9&lt;U$4,$P9&gt;=T$4),$N9=1)</formula>
    </cfRule>
    <cfRule type="expression" dxfId="13" priority="191">
      <formula>AND(AND($O9&lt;U$4,$P9&gt;=T$4),$N9=2)</formula>
    </cfRule>
    <cfRule type="expression" dxfId="12" priority="192">
      <formula>AND(AND($O9&lt;U$4,$P9&gt;=T$4),$N9=3)</formula>
    </cfRule>
    <cfRule type="expression" dxfId="11" priority="193">
      <formula>AND(AND($O9&lt;U$4,$P9&gt;=T$4),$N9=4)</formula>
    </cfRule>
    <cfRule type="expression" dxfId="10" priority="194">
      <formula>AND(AND($O9&lt;U$4,$P9&gt;=T$4),$N9=5)</formula>
    </cfRule>
    <cfRule type="expression" dxfId="9" priority="195">
      <formula>AND(AND($O9&lt;U$4,$P9&gt;=T$4),$N9=6)</formula>
    </cfRule>
    <cfRule type="expression" dxfId="8" priority="196">
      <formula>AND(AND($O9&lt;U$4,$P9&gt;=T$4),$N9=7)</formula>
    </cfRule>
    <cfRule type="expression" dxfId="7" priority="197" stopIfTrue="1">
      <formula>AND($O9&lt;U$4,$P9&gt;=T$4)</formula>
    </cfRule>
    <cfRule type="expression" dxfId="6" priority="198">
      <formula>IF($P$4&lt;&gt;"Weekly",MOD(COLUMN()-COLUMN($T$4),IF($P$4="Daily",7,MONTH(T$4)=1))=0,FALSE)</formula>
    </cfRule>
  </conditionalFormatting>
  <conditionalFormatting sqref="C9:C59">
    <cfRule type="expression" dxfId="5" priority="204">
      <formula>$A9=2</formula>
    </cfRule>
    <cfRule type="expression" dxfId="4" priority="203">
      <formula>$A9=3</formula>
    </cfRule>
    <cfRule type="expression" dxfId="3" priority="202">
      <formula>$A9=4</formula>
    </cfRule>
    <cfRule type="expression" dxfId="2" priority="201">
      <formula>$A9=5</formula>
    </cfRule>
    <cfRule type="expression" dxfId="1" priority="200">
      <formula>$A9=6</formula>
    </cfRule>
    <cfRule type="expression" dxfId="0" priority="199">
      <formula>$A9=7</formula>
    </cfRule>
  </conditionalFormatting>
  <dataValidations count="2">
    <dataValidation type="list" allowBlank="1" showInputMessage="1" showErrorMessage="1" sqref="P4" xr:uid="{00000000-0002-0000-0000-000000000000}">
      <formula1>"Daily,Weekly,Monthly"</formula1>
    </dataValidation>
    <dataValidation type="list" allowBlank="1" sqref="A9:A56 A58:A59" xr:uid="{00000000-0002-0000-0000-000001000000}">
      <formula1>"1,2,3,4,5,6"</formula1>
    </dataValidation>
  </dataValidations>
  <pageMargins left="0.25" right="0.25" top="0.5" bottom="0.5" header="0.5" footer="0.25"/>
  <pageSetup scale="54" fitToHeight="0" orientation="landscape" r:id="rId1"/>
  <headerFooter alignWithMargins="0"/>
  <ignoredErrors>
    <ignoredError sqref="P57" emptyCellReference="1"/>
    <ignoredError sqref="F9 F11 F40 C5 N59 F36:F38" unlockedFormula="1"/>
  </ignoredErrors>
  <legacyDrawing r:id="rId2"/>
  <extLst>
    <ext xmlns:x14="http://schemas.microsoft.com/office/spreadsheetml/2009/9/main" uri="{78C0D931-6437-407d-A8EE-F0AAD7539E65}">
      <x14:conditionalFormattings>
        <x14:conditionalFormatting xmlns:xm="http://schemas.microsoft.com/office/excel/2006/main">
          <x14:cfRule type="dataBar" id="{0A58A75E-4698-465A-8593-F06B91A3A900}">
            <x14:dataBar minLength="0" maxLength="100" gradient="0">
              <x14:cfvo type="num">
                <xm:f>0</xm:f>
              </x14:cfvo>
              <x14:cfvo type="num">
                <xm:f>1</xm:f>
              </x14:cfvo>
              <x14:negativeFillColor rgb="FFFF0000"/>
              <x14:axisColor rgb="FF000000"/>
            </x14:dataBar>
          </x14:cfRule>
          <xm:sqref>M9:M59</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F217"/>
  <sheetViews>
    <sheetView showGridLines="0" topLeftCell="A157" zoomScale="110" zoomScaleNormal="110" zoomScalePageLayoutView="110" workbookViewId="0">
      <selection activeCell="D152" sqref="D152"/>
    </sheetView>
  </sheetViews>
  <sheetFormatPr defaultColWidth="8.85546875" defaultRowHeight="12.75"/>
  <cols>
    <col min="1" max="1" width="8.28515625" style="10" customWidth="1"/>
    <col min="2" max="2" width="81.7109375" style="10" customWidth="1"/>
    <col min="3" max="3" width="16.42578125" style="10" bestFit="1" customWidth="1"/>
    <col min="4" max="16384" width="8.85546875" style="10"/>
  </cols>
  <sheetData>
    <row r="1" spans="1:3" ht="30" customHeight="1">
      <c r="A1" s="51" t="s">
        <v>96</v>
      </c>
      <c r="B1" s="52"/>
    </row>
    <row r="2" spans="1:3">
      <c r="B2" s="17" t="s">
        <v>97</v>
      </c>
    </row>
    <row r="3" spans="1:3">
      <c r="B3" s="17" t="s">
        <v>98</v>
      </c>
      <c r="C3" s="85" t="s">
        <v>99</v>
      </c>
    </row>
    <row r="4" spans="1:3" ht="15.75">
      <c r="A4" s="176" t="s">
        <v>100</v>
      </c>
      <c r="B4" s="176"/>
    </row>
    <row r="5" spans="1:3">
      <c r="B5" s="22" t="s">
        <v>101</v>
      </c>
    </row>
    <row r="6" spans="1:3">
      <c r="B6" s="22" t="s">
        <v>102</v>
      </c>
    </row>
    <row r="7" spans="1:3">
      <c r="B7" s="22" t="s">
        <v>103</v>
      </c>
    </row>
    <row r="8" spans="1:3">
      <c r="B8" s="22" t="s">
        <v>104</v>
      </c>
    </row>
    <row r="10" spans="1:3" ht="38.25">
      <c r="B10" s="146" t="s">
        <v>105</v>
      </c>
    </row>
    <row r="12" spans="1:3">
      <c r="B12" s="35" t="s">
        <v>106</v>
      </c>
    </row>
    <row r="14" spans="1:3">
      <c r="B14" s="10" t="s">
        <v>107</v>
      </c>
    </row>
    <row r="16" spans="1:3" ht="15.75">
      <c r="A16" s="176" t="s">
        <v>108</v>
      </c>
      <c r="B16" s="176"/>
    </row>
    <row r="17" spans="1:3" ht="25.5">
      <c r="B17" s="44" t="s">
        <v>109</v>
      </c>
    </row>
    <row r="18" spans="1:3">
      <c r="B18" s="10" t="s">
        <v>110</v>
      </c>
    </row>
    <row r="19" spans="1:3" ht="25.5">
      <c r="B19" s="44" t="s">
        <v>111</v>
      </c>
    </row>
    <row r="21" spans="1:3" ht="15.75">
      <c r="A21" s="176" t="s">
        <v>112</v>
      </c>
      <c r="B21" s="176"/>
    </row>
    <row r="22" spans="1:3" ht="38.25">
      <c r="B22" s="44" t="s">
        <v>113</v>
      </c>
    </row>
    <row r="24" spans="1:3" ht="25.5">
      <c r="B24" s="44" t="s">
        <v>114</v>
      </c>
    </row>
    <row r="25" spans="1:3">
      <c r="B25" s="44" t="s">
        <v>115</v>
      </c>
    </row>
    <row r="26" spans="1:3" ht="25.5">
      <c r="B26" s="44" t="s">
        <v>116</v>
      </c>
    </row>
    <row r="27" spans="1:3" ht="38.25">
      <c r="B27" s="44" t="s">
        <v>117</v>
      </c>
    </row>
    <row r="28" spans="1:3">
      <c r="B28" s="44" t="s">
        <v>118</v>
      </c>
    </row>
    <row r="29" spans="1:3" ht="38.25">
      <c r="B29" s="44" t="s">
        <v>119</v>
      </c>
    </row>
    <row r="31" spans="1:3" ht="15.75">
      <c r="A31" s="176" t="s">
        <v>120</v>
      </c>
      <c r="B31" s="176"/>
    </row>
    <row r="32" spans="1:3">
      <c r="B32" s="10" t="s">
        <v>121</v>
      </c>
      <c r="C32" s="53" t="s">
        <v>122</v>
      </c>
    </row>
    <row r="33" spans="1:3">
      <c r="B33" s="10" t="s">
        <v>123</v>
      </c>
      <c r="C33" s="82" t="s">
        <v>122</v>
      </c>
    </row>
    <row r="34" spans="1:3">
      <c r="B34" s="10" t="s">
        <v>124</v>
      </c>
      <c r="C34" s="76" t="s">
        <v>122</v>
      </c>
    </row>
    <row r="35" spans="1:3">
      <c r="B35" s="10" t="s">
        <v>125</v>
      </c>
    </row>
    <row r="36" spans="1:3">
      <c r="B36" s="36" t="s">
        <v>126</v>
      </c>
    </row>
    <row r="37" spans="1:3">
      <c r="B37" s="10" t="s">
        <v>127</v>
      </c>
      <c r="C37" s="21" t="s">
        <v>128</v>
      </c>
    </row>
    <row r="38" spans="1:3">
      <c r="B38" s="36" t="s">
        <v>129</v>
      </c>
    </row>
    <row r="39" spans="1:3">
      <c r="B39" s="22" t="s">
        <v>130</v>
      </c>
    </row>
    <row r="40" spans="1:3">
      <c r="B40" s="20" t="s">
        <v>131</v>
      </c>
    </row>
    <row r="41" spans="1:3">
      <c r="B41" s="10" t="s">
        <v>132</v>
      </c>
    </row>
    <row r="42" spans="1:3">
      <c r="B42" s="10" t="s">
        <v>133</v>
      </c>
    </row>
    <row r="43" spans="1:3">
      <c r="B43" s="10" t="s">
        <v>134</v>
      </c>
    </row>
    <row r="44" spans="1:3">
      <c r="B44" s="10" t="s">
        <v>135</v>
      </c>
    </row>
    <row r="45" spans="1:3">
      <c r="B45" s="23" t="s">
        <v>136</v>
      </c>
    </row>
    <row r="46" spans="1:3">
      <c r="B46" s="19"/>
    </row>
    <row r="47" spans="1:3" ht="15.75">
      <c r="A47" s="152" t="s">
        <v>137</v>
      </c>
    </row>
    <row r="48" spans="1:3">
      <c r="C48" s="8" t="s">
        <v>138</v>
      </c>
    </row>
    <row r="49" spans="2:6">
      <c r="B49" s="11" t="s">
        <v>139</v>
      </c>
      <c r="C49" s="9" t="s">
        <v>140</v>
      </c>
    </row>
    <row r="51" spans="2:6">
      <c r="B51" s="10" t="s">
        <v>141</v>
      </c>
      <c r="C51" s="12" t="s">
        <v>142</v>
      </c>
      <c r="D51" s="13" t="s">
        <v>143</v>
      </c>
      <c r="E51" s="13"/>
      <c r="F51" s="13"/>
    </row>
    <row r="52" spans="2:6">
      <c r="B52" s="10" t="s">
        <v>144</v>
      </c>
      <c r="C52" s="24">
        <v>1</v>
      </c>
      <c r="D52" s="10" t="s">
        <v>145</v>
      </c>
    </row>
    <row r="53" spans="2:6">
      <c r="C53" s="24">
        <v>2</v>
      </c>
      <c r="D53" s="10" t="s">
        <v>146</v>
      </c>
    </row>
    <row r="54" spans="2:6">
      <c r="B54" s="10" t="s">
        <v>147</v>
      </c>
      <c r="C54" s="24">
        <v>3</v>
      </c>
      <c r="D54" s="10" t="s">
        <v>148</v>
      </c>
    </row>
    <row r="55" spans="2:6">
      <c r="C55" s="24">
        <v>4</v>
      </c>
      <c r="D55" s="10" t="s">
        <v>149</v>
      </c>
    </row>
    <row r="56" spans="2:6">
      <c r="B56" s="10" t="s">
        <v>150</v>
      </c>
      <c r="C56" s="24">
        <v>5</v>
      </c>
      <c r="D56" s="10" t="s">
        <v>151</v>
      </c>
    </row>
    <row r="57" spans="2:6">
      <c r="B57" s="10" t="s">
        <v>152</v>
      </c>
      <c r="C57" s="24">
        <v>6</v>
      </c>
      <c r="D57" s="10" t="s">
        <v>153</v>
      </c>
    </row>
    <row r="58" spans="2:6">
      <c r="B58" s="10" t="s">
        <v>154</v>
      </c>
      <c r="C58" s="24">
        <v>7</v>
      </c>
      <c r="D58" s="10" t="s">
        <v>155</v>
      </c>
    </row>
    <row r="59" spans="2:6">
      <c r="C59" s="24">
        <v>11</v>
      </c>
      <c r="D59" s="10" t="s">
        <v>156</v>
      </c>
    </row>
    <row r="60" spans="2:6">
      <c r="B60" s="10" t="s">
        <v>157</v>
      </c>
      <c r="C60" s="24">
        <v>12</v>
      </c>
      <c r="D60" s="10" t="s">
        <v>158</v>
      </c>
    </row>
    <row r="61" spans="2:6">
      <c r="C61" s="24">
        <v>13</v>
      </c>
      <c r="D61" s="10" t="s">
        <v>159</v>
      </c>
    </row>
    <row r="62" spans="2:6">
      <c r="C62" s="24">
        <v>14</v>
      </c>
      <c r="D62" s="10" t="s">
        <v>160</v>
      </c>
    </row>
    <row r="63" spans="2:6">
      <c r="C63" s="24">
        <v>15</v>
      </c>
      <c r="D63" s="10" t="s">
        <v>161</v>
      </c>
    </row>
    <row r="64" spans="2:6">
      <c r="C64" s="24">
        <v>16</v>
      </c>
      <c r="D64" s="10" t="s">
        <v>162</v>
      </c>
    </row>
    <row r="65" spans="1:4">
      <c r="C65" s="24">
        <v>17</v>
      </c>
      <c r="D65" s="10" t="s">
        <v>163</v>
      </c>
    </row>
    <row r="66" spans="1:4">
      <c r="C66"/>
      <c r="D66" s="46"/>
    </row>
    <row r="67" spans="1:4" ht="15.75">
      <c r="A67" s="176" t="s">
        <v>164</v>
      </c>
      <c r="B67" s="176"/>
      <c r="C67" s="8" t="s">
        <v>165</v>
      </c>
      <c r="D67" s="46"/>
    </row>
    <row r="68" spans="1:4">
      <c r="B68" s="10" t="s">
        <v>166</v>
      </c>
      <c r="C68" s="139" t="s">
        <v>167</v>
      </c>
      <c r="D68" s="46"/>
    </row>
    <row r="69" spans="1:4">
      <c r="B69" s="10" t="s">
        <v>168</v>
      </c>
      <c r="C69"/>
      <c r="D69" s="46"/>
    </row>
    <row r="71" spans="1:4" ht="15.75">
      <c r="A71" s="176" t="s">
        <v>169</v>
      </c>
      <c r="B71" s="176"/>
    </row>
    <row r="72" spans="1:4">
      <c r="B72" s="10" t="s">
        <v>170</v>
      </c>
    </row>
    <row r="73" spans="1:4">
      <c r="B73" s="10" t="s">
        <v>171</v>
      </c>
    </row>
    <row r="74" spans="1:4">
      <c r="B74" s="10" t="s">
        <v>172</v>
      </c>
    </row>
    <row r="75" spans="1:4">
      <c r="B75" s="10" t="s">
        <v>173</v>
      </c>
    </row>
    <row r="77" spans="1:4">
      <c r="B77" s="83" t="s">
        <v>174</v>
      </c>
    </row>
    <row r="79" spans="1:4">
      <c r="B79" s="144" t="s">
        <v>175</v>
      </c>
    </row>
    <row r="80" spans="1:4">
      <c r="B80" s="10" t="s">
        <v>176</v>
      </c>
    </row>
    <row r="81" spans="2:2">
      <c r="B81" s="10" t="s">
        <v>177</v>
      </c>
    </row>
    <row r="82" spans="2:2">
      <c r="B82" s="10" t="s">
        <v>178</v>
      </c>
    </row>
    <row r="84" spans="2:2">
      <c r="B84" s="144" t="s">
        <v>179</v>
      </c>
    </row>
    <row r="85" spans="2:2">
      <c r="B85" s="10" t="s">
        <v>180</v>
      </c>
    </row>
    <row r="86" spans="2:2">
      <c r="B86" s="10" t="s">
        <v>181</v>
      </c>
    </row>
    <row r="88" spans="2:2">
      <c r="B88" s="10" t="s">
        <v>182</v>
      </c>
    </row>
    <row r="89" spans="2:2">
      <c r="B89" s="10" t="s">
        <v>183</v>
      </c>
    </row>
    <row r="93" spans="2:2">
      <c r="B93" s="144" t="s">
        <v>184</v>
      </c>
    </row>
    <row r="94" spans="2:2">
      <c r="B94" s="10" t="s">
        <v>185</v>
      </c>
    </row>
    <row r="95" spans="2:2">
      <c r="B95" s="10" t="s">
        <v>186</v>
      </c>
    </row>
    <row r="96" spans="2:2">
      <c r="B96" s="10" t="s">
        <v>178</v>
      </c>
    </row>
    <row r="97" spans="1:2">
      <c r="B97" s="10" t="s">
        <v>187</v>
      </c>
    </row>
    <row r="98" spans="1:2">
      <c r="B98" s="10" t="s">
        <v>188</v>
      </c>
    </row>
    <row r="99" spans="1:2">
      <c r="B99" s="10" t="s">
        <v>189</v>
      </c>
    </row>
    <row r="101" spans="1:2" ht="15.75">
      <c r="A101" s="176" t="s">
        <v>190</v>
      </c>
      <c r="B101" s="176"/>
    </row>
    <row r="102" spans="1:2">
      <c r="B102" s="36" t="s">
        <v>191</v>
      </c>
    </row>
    <row r="103" spans="1:2">
      <c r="B103" s="36" t="s">
        <v>192</v>
      </c>
    </row>
    <row r="104" spans="1:2">
      <c r="B104" s="36" t="s">
        <v>193</v>
      </c>
    </row>
    <row r="105" spans="1:2">
      <c r="B105" s="36"/>
    </row>
    <row r="106" spans="1:2" ht="15.75">
      <c r="A106" s="176" t="s">
        <v>194</v>
      </c>
      <c r="B106" s="176"/>
    </row>
    <row r="107" spans="1:2">
      <c r="B107" s="19" t="s">
        <v>195</v>
      </c>
    </row>
    <row r="108" spans="1:2">
      <c r="B108" s="36" t="s">
        <v>196</v>
      </c>
    </row>
    <row r="109" spans="1:2">
      <c r="B109" s="36" t="s">
        <v>197</v>
      </c>
    </row>
    <row r="111" spans="1:2" ht="25.5">
      <c r="B111" s="38" t="s">
        <v>198</v>
      </c>
    </row>
    <row r="112" spans="1:2">
      <c r="B112" s="38" t="s">
        <v>199</v>
      </c>
    </row>
    <row r="113" spans="1:2">
      <c r="B113" s="36" t="s">
        <v>200</v>
      </c>
    </row>
    <row r="114" spans="1:2">
      <c r="B114" s="38" t="s">
        <v>201</v>
      </c>
    </row>
    <row r="116" spans="1:2" ht="15.75">
      <c r="A116" s="176" t="s">
        <v>202</v>
      </c>
      <c r="B116" s="176"/>
    </row>
    <row r="117" spans="1:2">
      <c r="B117" s="10" t="s">
        <v>203</v>
      </c>
    </row>
    <row r="118" spans="1:2">
      <c r="B118" s="10" t="s">
        <v>204</v>
      </c>
    </row>
    <row r="119" spans="1:2">
      <c r="B119" s="10" t="s">
        <v>205</v>
      </c>
    </row>
    <row r="120" spans="1:2">
      <c r="B120" s="10" t="s">
        <v>206</v>
      </c>
    </row>
    <row r="122" spans="1:2">
      <c r="B122" s="144" t="s">
        <v>207</v>
      </c>
    </row>
    <row r="123" spans="1:2" ht="25.5">
      <c r="B123" s="20" t="s">
        <v>208</v>
      </c>
    </row>
    <row r="124" spans="1:2">
      <c r="B124" s="20"/>
    </row>
    <row r="125" spans="1:2">
      <c r="A125" s="45"/>
      <c r="B125" s="19" t="s">
        <v>209</v>
      </c>
    </row>
    <row r="126" spans="1:2">
      <c r="A126" s="40"/>
      <c r="B126" s="37" t="s">
        <v>210</v>
      </c>
    </row>
    <row r="127" spans="1:2" ht="25.5">
      <c r="A127" s="39"/>
      <c r="B127" s="42" t="s">
        <v>211</v>
      </c>
    </row>
    <row r="128" spans="1:2">
      <c r="A128" s="39"/>
      <c r="B128" s="42" t="s">
        <v>212</v>
      </c>
    </row>
    <row r="129" spans="1:2">
      <c r="A129" s="39"/>
      <c r="B129" s="84" t="s">
        <v>213</v>
      </c>
    </row>
    <row r="130" spans="1:2">
      <c r="A130" s="40"/>
      <c r="B130" s="37" t="s">
        <v>214</v>
      </c>
    </row>
    <row r="131" spans="1:2">
      <c r="A131" s="39"/>
      <c r="B131" s="84" t="s">
        <v>215</v>
      </c>
    </row>
    <row r="132" spans="1:2">
      <c r="A132" s="39"/>
      <c r="B132" s="84" t="s">
        <v>216</v>
      </c>
    </row>
    <row r="133" spans="1:2">
      <c r="A133" s="40"/>
      <c r="B133" s="37" t="s">
        <v>217</v>
      </c>
    </row>
    <row r="134" spans="1:2" ht="25.5">
      <c r="A134" s="39"/>
      <c r="B134" s="84" t="s">
        <v>218</v>
      </c>
    </row>
    <row r="135" spans="1:2">
      <c r="B135" s="18"/>
    </row>
    <row r="136" spans="1:2" ht="25.5">
      <c r="B136" s="41" t="s">
        <v>219</v>
      </c>
    </row>
    <row r="138" spans="1:2">
      <c r="B138" s="144" t="s">
        <v>220</v>
      </c>
    </row>
    <row r="139" spans="1:2" ht="38.25">
      <c r="B139" s="20" t="s">
        <v>221</v>
      </c>
    </row>
    <row r="140" spans="1:2">
      <c r="A140" s="45"/>
      <c r="B140" s="19" t="s">
        <v>222</v>
      </c>
    </row>
    <row r="141" spans="1:2" ht="25.5">
      <c r="B141" s="20" t="s">
        <v>223</v>
      </c>
    </row>
    <row r="142" spans="1:2">
      <c r="A142" s="45"/>
      <c r="B142" s="19" t="s">
        <v>224</v>
      </c>
    </row>
    <row r="143" spans="1:2" ht="38.25">
      <c r="B143" s="20" t="s">
        <v>225</v>
      </c>
    </row>
    <row r="144" spans="1:2" ht="25.5">
      <c r="B144" s="26" t="s">
        <v>226</v>
      </c>
    </row>
    <row r="145" spans="1:5">
      <c r="B145" s="19" t="s">
        <v>227</v>
      </c>
    </row>
    <row r="146" spans="1:5" ht="25.5">
      <c r="B146" s="20" t="s">
        <v>228</v>
      </c>
    </row>
    <row r="147" spans="1:5">
      <c r="A147" s="45"/>
      <c r="B147" s="19"/>
    </row>
    <row r="148" spans="1:5" ht="15.75">
      <c r="A148" s="176" t="s">
        <v>229</v>
      </c>
      <c r="B148" s="176"/>
    </row>
    <row r="149" spans="1:5">
      <c r="B149" s="19"/>
      <c r="C149" s="45" t="s">
        <v>230</v>
      </c>
      <c r="D149" s="139" t="s">
        <v>231</v>
      </c>
    </row>
    <row r="150" spans="1:5" ht="38.25">
      <c r="B150" s="44" t="s">
        <v>232</v>
      </c>
    </row>
    <row r="152" spans="1:5">
      <c r="B152" s="10" t="s">
        <v>233</v>
      </c>
      <c r="C152" s="45" t="s">
        <v>234</v>
      </c>
      <c r="D152" s="139">
        <v>7</v>
      </c>
    </row>
    <row r="154" spans="1:5" ht="15.75">
      <c r="A154" s="176" t="s">
        <v>235</v>
      </c>
      <c r="B154" s="176"/>
    </row>
    <row r="155" spans="1:5">
      <c r="B155" s="19"/>
    </row>
    <row r="156" spans="1:5" ht="25.5">
      <c r="B156" s="44" t="s">
        <v>236</v>
      </c>
    </row>
    <row r="157" spans="1:5">
      <c r="C157" s="45" t="s">
        <v>237</v>
      </c>
      <c r="D157" s="139" t="s">
        <v>238</v>
      </c>
      <c r="E157" s="140">
        <f>IF(D157="Sunday",1,2)</f>
        <v>2</v>
      </c>
    </row>
    <row r="158" spans="1:5">
      <c r="B158" s="20"/>
    </row>
    <row r="159" spans="1:5" ht="15.75">
      <c r="A159" s="176" t="s">
        <v>239</v>
      </c>
      <c r="B159" s="176"/>
    </row>
    <row r="160" spans="1:5">
      <c r="B160" s="19" t="s">
        <v>240</v>
      </c>
    </row>
    <row r="161" spans="1:4" ht="38.25">
      <c r="B161" s="44" t="s">
        <v>241</v>
      </c>
    </row>
    <row r="162" spans="1:4">
      <c r="B162" s="10" t="s">
        <v>242</v>
      </c>
    </row>
    <row r="163" spans="1:4">
      <c r="B163" s="10" t="s">
        <v>243</v>
      </c>
    </row>
    <row r="165" spans="1:4" ht="15.75">
      <c r="A165" s="176" t="s">
        <v>244</v>
      </c>
      <c r="B165" s="176"/>
    </row>
    <row r="166" spans="1:4">
      <c r="B166" s="47" t="s">
        <v>245</v>
      </c>
    </row>
    <row r="167" spans="1:4" ht="25.5">
      <c r="B167" s="44" t="s">
        <v>246</v>
      </c>
    </row>
    <row r="168" spans="1:4">
      <c r="B168" s="10" t="s">
        <v>247</v>
      </c>
    </row>
    <row r="170" spans="1:4">
      <c r="B170" s="47" t="s">
        <v>248</v>
      </c>
      <c r="C170" s="49"/>
      <c r="D170" s="50" t="s">
        <v>249</v>
      </c>
    </row>
    <row r="171" spans="1:4">
      <c r="B171" s="10" t="s">
        <v>250</v>
      </c>
      <c r="C171" s="45" t="s">
        <v>251</v>
      </c>
      <c r="D171" s="139">
        <v>2</v>
      </c>
    </row>
    <row r="172" spans="1:4">
      <c r="B172" s="10" t="s">
        <v>252</v>
      </c>
      <c r="C172" s="45" t="s">
        <v>253</v>
      </c>
      <c r="D172" s="139">
        <v>14</v>
      </c>
    </row>
    <row r="173" spans="1:4">
      <c r="B173" s="10" t="s">
        <v>254</v>
      </c>
      <c r="C173" s="45" t="s">
        <v>255</v>
      </c>
      <c r="D173" s="139">
        <v>28</v>
      </c>
    </row>
    <row r="174" spans="1:4">
      <c r="B174" s="10" t="s">
        <v>256</v>
      </c>
    </row>
    <row r="175" spans="1:4">
      <c r="C175" s="45"/>
      <c r="D175" s="46"/>
    </row>
    <row r="176" spans="1:4">
      <c r="B176" s="10" t="s">
        <v>257</v>
      </c>
    </row>
    <row r="177" spans="1:4">
      <c r="B177" s="10" t="s">
        <v>258</v>
      </c>
    </row>
    <row r="179" spans="1:4" ht="25.5">
      <c r="B179" s="44" t="s">
        <v>259</v>
      </c>
    </row>
    <row r="180" spans="1:4" ht="25.5">
      <c r="B180" s="44" t="s">
        <v>260</v>
      </c>
    </row>
    <row r="182" spans="1:4">
      <c r="B182" s="47" t="s">
        <v>261</v>
      </c>
      <c r="C182" s="48" t="s">
        <v>262</v>
      </c>
      <c r="D182" s="48" t="s">
        <v>44</v>
      </c>
    </row>
    <row r="183" spans="1:4">
      <c r="B183" s="10" t="s">
        <v>263</v>
      </c>
      <c r="C183" s="141" t="s">
        <v>264</v>
      </c>
      <c r="D183" s="142" t="s">
        <v>63</v>
      </c>
    </row>
    <row r="184" spans="1:4">
      <c r="B184" s="10" t="s">
        <v>265</v>
      </c>
      <c r="C184" s="141" t="s">
        <v>266</v>
      </c>
      <c r="D184" s="142" t="s">
        <v>267</v>
      </c>
    </row>
    <row r="185" spans="1:4">
      <c r="B185" s="10" t="s">
        <v>268</v>
      </c>
      <c r="C185" s="141" t="s">
        <v>269</v>
      </c>
      <c r="D185" s="142" t="s">
        <v>51</v>
      </c>
    </row>
    <row r="186" spans="1:4">
      <c r="C186" s="141" t="s">
        <v>270</v>
      </c>
      <c r="D186" s="142" t="s">
        <v>54</v>
      </c>
    </row>
    <row r="187" spans="1:4">
      <c r="B187" s="10" t="s">
        <v>271</v>
      </c>
      <c r="C187" s="143"/>
      <c r="D187" s="142" t="s">
        <v>59</v>
      </c>
    </row>
    <row r="188" spans="1:4">
      <c r="B188" s="10" t="s">
        <v>272</v>
      </c>
      <c r="C188" s="143"/>
      <c r="D188" s="142" t="s">
        <v>273</v>
      </c>
    </row>
    <row r="189" spans="1:4">
      <c r="B189" s="10" t="s">
        <v>274</v>
      </c>
      <c r="C189" s="143"/>
      <c r="D189" s="142" t="s">
        <v>56</v>
      </c>
    </row>
    <row r="190" spans="1:4">
      <c r="C190" s="143"/>
      <c r="D190" s="142" t="s">
        <v>275</v>
      </c>
    </row>
    <row r="191" spans="1:4">
      <c r="C191"/>
      <c r="D191" s="46"/>
    </row>
    <row r="192" spans="1:4" ht="15.75">
      <c r="A192" s="176" t="s">
        <v>276</v>
      </c>
      <c r="B192" s="176"/>
    </row>
    <row r="193" spans="1:2">
      <c r="A193" s="7" t="s">
        <v>277</v>
      </c>
      <c r="B193" s="19" t="s">
        <v>278</v>
      </c>
    </row>
    <row r="194" spans="1:2" ht="38.25">
      <c r="B194" s="42" t="s">
        <v>279</v>
      </c>
    </row>
    <row r="196" spans="1:2">
      <c r="A196" s="7" t="s">
        <v>277</v>
      </c>
      <c r="B196" s="19" t="s">
        <v>280</v>
      </c>
    </row>
    <row r="197" spans="1:2" ht="38.25">
      <c r="B197" s="20" t="s">
        <v>281</v>
      </c>
    </row>
    <row r="198" spans="1:2">
      <c r="B198" s="25" t="s">
        <v>282</v>
      </c>
    </row>
    <row r="199" spans="1:2">
      <c r="B199" s="25" t="s">
        <v>283</v>
      </c>
    </row>
    <row r="200" spans="1:2" ht="38.25">
      <c r="B200" s="25" t="s">
        <v>284</v>
      </c>
    </row>
    <row r="202" spans="1:2">
      <c r="A202" s="7" t="s">
        <v>277</v>
      </c>
      <c r="B202" s="19" t="s">
        <v>285</v>
      </c>
    </row>
    <row r="203" spans="1:2">
      <c r="B203" s="18" t="s">
        <v>286</v>
      </c>
    </row>
    <row r="204" spans="1:2">
      <c r="B204" s="18" t="s">
        <v>287</v>
      </c>
    </row>
    <row r="205" spans="1:2">
      <c r="B205" s="18" t="s">
        <v>288</v>
      </c>
    </row>
    <row r="207" spans="1:2">
      <c r="A207" s="7" t="s">
        <v>277</v>
      </c>
      <c r="B207" s="19" t="s">
        <v>289</v>
      </c>
    </row>
    <row r="208" spans="1:2" ht="51">
      <c r="B208" s="42" t="s">
        <v>290</v>
      </c>
    </row>
    <row r="210" spans="1:2">
      <c r="A210" s="7" t="s">
        <v>277</v>
      </c>
      <c r="B210" s="19" t="s">
        <v>291</v>
      </c>
    </row>
    <row r="211" spans="1:2" ht="25.5">
      <c r="B211" s="42" t="s">
        <v>292</v>
      </c>
    </row>
    <row r="213" spans="1:2">
      <c r="A213" s="43" t="s">
        <v>277</v>
      </c>
      <c r="B213" s="37" t="s">
        <v>293</v>
      </c>
    </row>
    <row r="214" spans="1:2" ht="25.5">
      <c r="A214" s="39"/>
      <c r="B214" s="41" t="s">
        <v>294</v>
      </c>
    </row>
    <row r="217" spans="1:2">
      <c r="A217" s="54" t="s">
        <v>295</v>
      </c>
    </row>
  </sheetData>
  <mergeCells count="14">
    <mergeCell ref="A192:B192"/>
    <mergeCell ref="A4:B4"/>
    <mergeCell ref="A165:B165"/>
    <mergeCell ref="A31:B31"/>
    <mergeCell ref="A159:B159"/>
    <mergeCell ref="A148:B148"/>
    <mergeCell ref="A21:B21"/>
    <mergeCell ref="A67:B67"/>
    <mergeCell ref="A154:B154"/>
    <mergeCell ref="A16:B16"/>
    <mergeCell ref="A106:B106"/>
    <mergeCell ref="A71:B71"/>
    <mergeCell ref="A101:B101"/>
    <mergeCell ref="A116:B116"/>
  </mergeCells>
  <phoneticPr fontId="3" type="noConversion"/>
  <dataValidations count="4">
    <dataValidation type="list" allowBlank="1" sqref="C49" xr:uid="{00000000-0002-0000-0200-000000000000}">
      <formula1>$C$52:$C$65</formula1>
    </dataValidation>
    <dataValidation type="list" allowBlank="1" showInputMessage="1" showErrorMessage="1" sqref="D149" xr:uid="{00000000-0002-0000-0200-000001000000}">
      <formula1>"on,off"</formula1>
    </dataValidation>
    <dataValidation type="list" allowBlank="1" showInputMessage="1" showErrorMessage="1" sqref="C68" xr:uid="{00000000-0002-0000-0200-000002000000}">
      <formula1>"mdy,dmy"</formula1>
    </dataValidation>
    <dataValidation type="list" allowBlank="1" showInputMessage="1" showErrorMessage="1" sqref="D157" xr:uid="{00000000-0002-0000-0200-000003000000}">
      <formula1>"Sunday,Monday"</formula1>
    </dataValidation>
  </dataValidations>
  <hyperlinks>
    <hyperlink ref="C3" r:id="rId1" location="gantt" xr:uid="{00000000-0004-0000-0200-000000000000}"/>
    <hyperlink ref="B12" r:id="rId2" display="http://www.vertex42.com/ExcelTemplates/excel-gantt-chart.html" xr:uid="{00000000-0004-0000-0200-000001000000}"/>
  </hyperlinks>
  <pageMargins left="0.5" right="0.5" top="0.25" bottom="0.25" header="0.5" footer="0.5"/>
  <pageSetup orientation="portrait"/>
  <headerFooter alignWithMargins="0"/>
  <drawing r:id="rId3"/>
  <legacyDrawing r:id="rId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9"/>
  <sheetViews>
    <sheetView showGridLines="0" workbookViewId="0">
      <selection activeCell="A2" sqref="A2"/>
    </sheetView>
  </sheetViews>
  <sheetFormatPr defaultColWidth="8.85546875" defaultRowHeight="12.75"/>
  <cols>
    <col min="1" max="1" width="6.28515625" style="10" customWidth="1"/>
    <col min="2" max="2" width="73.85546875" style="10" customWidth="1"/>
  </cols>
  <sheetData>
    <row r="1" spans="1:3" ht="30" customHeight="1">
      <c r="A1" s="51" t="s">
        <v>296</v>
      </c>
      <c r="B1" s="51"/>
      <c r="C1" s="28"/>
    </row>
    <row r="2" spans="1:3" ht="15">
      <c r="A2" s="27"/>
      <c r="B2" s="29"/>
      <c r="C2" s="28"/>
    </row>
    <row r="3" spans="1:3">
      <c r="A3" s="27"/>
      <c r="B3" s="55" t="s">
        <v>297</v>
      </c>
      <c r="C3" s="28"/>
    </row>
    <row r="4" spans="1:3" ht="14.25">
      <c r="A4" s="27"/>
      <c r="B4" s="30" t="s">
        <v>298</v>
      </c>
      <c r="C4" s="28"/>
    </row>
    <row r="5" spans="1:3" ht="15">
      <c r="A5" s="27"/>
      <c r="B5" s="31"/>
      <c r="C5" s="28"/>
    </row>
    <row r="6" spans="1:3" ht="15.75">
      <c r="A6" s="27"/>
      <c r="B6" s="32" t="s">
        <v>295</v>
      </c>
      <c r="C6" s="28"/>
    </row>
    <row r="7" spans="1:3" ht="15">
      <c r="A7" s="27"/>
      <c r="B7" s="31"/>
      <c r="C7" s="28"/>
    </row>
    <row r="8" spans="1:3" ht="30">
      <c r="A8" s="27"/>
      <c r="B8" s="31" t="s">
        <v>299</v>
      </c>
      <c r="C8" s="28"/>
    </row>
    <row r="9" spans="1:3" ht="15">
      <c r="A9" s="27"/>
      <c r="B9" s="31"/>
      <c r="C9" s="28"/>
    </row>
    <row r="10" spans="1:3" ht="30">
      <c r="A10" s="27"/>
      <c r="B10" s="31" t="s">
        <v>300</v>
      </c>
      <c r="C10" s="28"/>
    </row>
    <row r="11" spans="1:3" ht="15">
      <c r="A11" s="27"/>
      <c r="B11" s="31"/>
      <c r="C11" s="28"/>
    </row>
    <row r="12" spans="1:3" ht="30">
      <c r="A12" s="27"/>
      <c r="B12" s="31" t="s">
        <v>301</v>
      </c>
      <c r="C12" s="28"/>
    </row>
    <row r="13" spans="1:3" ht="15">
      <c r="A13" s="27"/>
      <c r="B13" s="31"/>
      <c r="C13" s="28"/>
    </row>
    <row r="14" spans="1:3" ht="15">
      <c r="A14" s="27"/>
      <c r="B14" s="33" t="s">
        <v>302</v>
      </c>
      <c r="C14" s="28"/>
    </row>
    <row r="15" spans="1:3" ht="15">
      <c r="A15" s="27"/>
      <c r="B15" s="31" t="s">
        <v>303</v>
      </c>
      <c r="C15" s="28"/>
    </row>
    <row r="16" spans="1:3" ht="15">
      <c r="A16" s="27"/>
      <c r="B16" s="34"/>
      <c r="C16" s="28"/>
    </row>
    <row r="17" spans="1:3" ht="30.75">
      <c r="A17" s="27"/>
      <c r="B17" s="31" t="s">
        <v>304</v>
      </c>
      <c r="C17" s="28"/>
    </row>
    <row r="18" spans="1:3">
      <c r="A18" s="27"/>
      <c r="B18" s="27"/>
      <c r="C18" s="28"/>
    </row>
    <row r="19" spans="1:3">
      <c r="A19" s="27"/>
      <c r="B19" s="27"/>
      <c r="C19" s="28"/>
    </row>
    <row r="20" spans="1:3">
      <c r="A20" s="27"/>
      <c r="B20" s="27"/>
      <c r="C20" s="28"/>
    </row>
    <row r="21" spans="1:3">
      <c r="A21" s="27"/>
      <c r="B21" s="27"/>
      <c r="C21" s="28"/>
    </row>
    <row r="22" spans="1:3">
      <c r="A22" s="27"/>
      <c r="B22" s="27"/>
      <c r="C22" s="28"/>
    </row>
    <row r="23" spans="1:3">
      <c r="A23" s="27"/>
      <c r="B23" s="27"/>
      <c r="C23" s="28"/>
    </row>
    <row r="24" spans="1:3">
      <c r="A24" s="27"/>
      <c r="B24" s="27"/>
      <c r="C24" s="28"/>
    </row>
    <row r="25" spans="1:3">
      <c r="A25" s="27"/>
      <c r="B25" s="27"/>
      <c r="C25" s="28"/>
    </row>
    <row r="26" spans="1:3">
      <c r="A26" s="27"/>
      <c r="B26" s="27"/>
      <c r="C26" s="28"/>
    </row>
    <row r="27" spans="1:3">
      <c r="A27" s="27"/>
      <c r="B27" s="27"/>
      <c r="C27" s="28"/>
    </row>
    <row r="28" spans="1:3">
      <c r="A28" s="27"/>
      <c r="B28" s="27"/>
      <c r="C28" s="28"/>
    </row>
    <row r="29" spans="1:3">
      <c r="A29" s="27"/>
      <c r="B29" s="27"/>
      <c r="C29" s="28"/>
    </row>
  </sheetData>
  <hyperlinks>
    <hyperlink ref="B14" r:id="rId1" display="http://www.vertex42.com/licensing/EULA_privateuse.html" xr:uid="{00000000-0004-0000-0300-000000000000}"/>
    <hyperlink ref="B3" r:id="rId2" xr:uid="{00000000-0004-0000-0300-000001000000}"/>
  </hyperlinks>
  <pageMargins left="0.7" right="0.7" top="0.75" bottom="0.75" header="0.3" footer="0.3"/>
  <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6D3746D4D725B34AB8DC12AC39207C8C" ma:contentTypeVersion="35" ma:contentTypeDescription="Create a new document." ma:contentTypeScope="" ma:versionID="872a29dd78c550e5ca27ab5ba2092c2e">
  <xsd:schema xmlns:xsd="http://www.w3.org/2001/XMLSchema" xmlns:xs="http://www.w3.org/2001/XMLSchema" xmlns:p="http://schemas.microsoft.com/office/2006/metadata/properties" xmlns:ns2="a321abed-a28f-4144-901c-938cea221248" xmlns:ns3="1a816407-3347-4b55-bae3-c297dd0a5413" targetNamespace="http://schemas.microsoft.com/office/2006/metadata/properties" ma:root="true" ma:fieldsID="b3952e10093d51f4a919d6872994c917" ns2:_="" ns3:_="">
    <xsd:import namespace="a321abed-a28f-4144-901c-938cea221248"/>
    <xsd:import namespace="1a816407-3347-4b55-bae3-c297dd0a5413"/>
    <xsd:element name="properties">
      <xsd:complexType>
        <xsd:sequence>
          <xsd:element name="documentManagement">
            <xsd:complexType>
              <xsd:all>
                <xsd:element ref="ns2:Product_x0020_Type" minOccurs="0"/>
                <xsd:element ref="ns2:Product_x0020_Type0" minOccurs="0"/>
                <xsd:element ref="ns2:Region" minOccurs="0"/>
                <xsd:element ref="ns2:Audience"/>
                <xsd:element ref="ns2:Year" minOccurs="0"/>
                <xsd:element ref="ns2:Author_x002f_Custodian" minOccurs="0"/>
                <xsd:element ref="ns2:Status" minOccurs="0"/>
                <xsd:element ref="ns2:Requester" minOccurs="0"/>
                <xsd:element ref="ns2:Strategic_x0020_Initiative" minOccurs="0"/>
                <xsd:element ref="ns2:SO" minOccurs="0"/>
                <xsd:element ref="ns2:Donor_x002f_Partner" minOccurs="0"/>
                <xsd:element ref="ns2:Sector" minOccurs="0"/>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21abed-a28f-4144-901c-938cea221248" elementFormDefault="qualified">
    <xsd:import namespace="http://schemas.microsoft.com/office/2006/documentManagement/types"/>
    <xsd:import namespace="http://schemas.microsoft.com/office/infopath/2007/PartnerControls"/>
    <xsd:element name="Product_x0020_Type" ma:index="2" nillable="true" ma:displayName="Work Product Name" ma:default="QDL Team Docs" ma:description="Which area of work does this resource fall under? Select all that apply. If unsure, select &quot;Other&quot;." ma:format="Dropdown" ma:internalName="Product_x0020_Type" ma:requiredMultiChoice="true">
      <xsd:complexType>
        <xsd:complexContent>
          <xsd:extension base="dms:MultiChoice">
            <xsd:sequence>
              <xsd:element name="Value" maxOccurs="unbounded" minOccurs="0" nillable="true">
                <xsd:simpleType>
                  <xsd:restriction base="dms:Choice">
                    <xsd:enumeration value="Doctrine, Guidelines, Frameworks"/>
                    <xsd:enumeration value="Communities of Practice"/>
                    <xsd:enumeration value="Knowledge Products &amp; Services"/>
                    <xsd:enumeration value="Evaluative Products &amp; Services"/>
                    <xsd:enumeration value="Info/Data Products &amp; Services"/>
                    <xsd:enumeration value="Technical Program Support"/>
                    <xsd:enumeration value="Information Systems/Processes"/>
                    <xsd:enumeration value="Facilitation and Capacity Building"/>
                    <xsd:enumeration value="Research &amp; Development"/>
                    <xsd:enumeration value="QDL Team Docs"/>
                    <xsd:enumeration value="Other."/>
                  </xsd:restriction>
                </xsd:simpleType>
              </xsd:element>
            </xsd:sequence>
          </xsd:extension>
        </xsd:complexContent>
      </xsd:complexType>
    </xsd:element>
    <xsd:element name="Product_x0020_Type0" ma:index="3" nillable="true" ma:displayName="Product Type" ma:default="Other" ma:description="Baseline, Assessments or Endline" ma:format="Dropdown" ma:internalName="Product_x0020_Type0" ma:requiredMultiChoice="true">
      <xsd:complexType>
        <xsd:complexContent>
          <xsd:extension base="dms:MultiChoice">
            <xsd:sequence>
              <xsd:element name="Value" maxOccurs="unbounded" minOccurs="0" nillable="true">
                <xsd:simpleType>
                  <xsd:restriction base="dms:Choice">
                    <xsd:enumeration value="Terms of Reference/Statement of Work"/>
                    <xsd:enumeration value="Theory of Change, Results Framework"/>
                    <xsd:enumeration value="LogFrames, M&amp;E Plan"/>
                    <xsd:enumeration value="WorkPlans"/>
                    <xsd:enumeration value="Process charts"/>
                    <xsd:enumeration value="RIPs"/>
                    <xsd:enumeration value="Evaluations"/>
                    <xsd:enumeration value="After Action Reviews"/>
                    <xsd:enumeration value="Mid-Term Reviews"/>
                    <xsd:enumeration value="Management Response Plans"/>
                    <xsd:enumeration value="Maps"/>
                    <xsd:enumeration value="Raw Data"/>
                    <xsd:enumeration value="Guidelines &amp; Manuals"/>
                    <xsd:enumeration value="Tools &amp; Templates"/>
                    <xsd:enumeration value="Learning Products"/>
                    <xsd:enumeration value="Infographics/DataViz"/>
                    <xsd:enumeration value="Communication Materials"/>
                    <xsd:enumeration value="Videos"/>
                    <xsd:enumeration value="Case Studies"/>
                    <xsd:enumeration value="Presentations"/>
                    <xsd:enumeration value="Uplift Materials"/>
                    <xsd:enumeration value="Training Materials"/>
                    <xsd:enumeration value="Meeting Notes/Reports"/>
                    <xsd:enumeration value="Other"/>
                    <xsd:enumeration value="Baselines, Assessments or Endlines"/>
                    <xsd:enumeration value="Working With"/>
                  </xsd:restriction>
                </xsd:simpleType>
              </xsd:element>
            </xsd:sequence>
          </xsd:extension>
        </xsd:complexContent>
      </xsd:complexType>
    </xsd:element>
    <xsd:element name="Region" ma:index="4" nillable="true" ma:displayName="Country" ma:default="Global/NHQ" ma:description="Which country is the work primarily based in? (If multiple countries, select all that apply. If not listed, type in the name of the country.)" ma:internalName="Region" ma:readOnly="false" ma:requiredMultiChoice="true">
      <xsd:complexType>
        <xsd:complexContent>
          <xsd:extension base="dms:MultiChoiceFillIn">
            <xsd:sequence>
              <xsd:element name="Value" maxOccurs="unbounded" minOccurs="0" nillable="true">
                <xsd:simpleType>
                  <xsd:union memberTypes="dms:Text">
                    <xsd:simpleType>
                      <xsd:restriction base="dms:Choice">
                        <xsd:enumeration value="Global/NHQ"/>
                        <xsd:enumeration value="Bahamas"/>
                        <xsd:enumeration value="Bangladesh"/>
                        <xsd:enumeration value="Colombia"/>
                        <xsd:enumeration value="El Salvador"/>
                        <xsd:enumeration value="Haiti"/>
                        <xsd:enumeration value="Honduras"/>
                        <xsd:enumeration value="Indonesia"/>
                        <xsd:enumeration value="Myanmar"/>
                        <xsd:enumeration value="Nepal"/>
                        <xsd:enumeration value="Peru"/>
                        <xsd:enumeration value="Philippines"/>
                        <xsd:enumeration value="Rwanda"/>
                        <xsd:enumeration value="Tanzania"/>
                        <xsd:enumeration value="Vietnam"/>
                        <xsd:enumeration value="Zimbabwe"/>
                      </xsd:restriction>
                    </xsd:simpleType>
                  </xsd:union>
                </xsd:simpleType>
              </xsd:element>
            </xsd:sequence>
          </xsd:extension>
        </xsd:complexContent>
      </xsd:complexType>
    </xsd:element>
    <xsd:element name="Audience" ma:index="5" ma:displayName="Audience" ma:default="ISD Only" ma:description="How widely can this document be shared with?" ma:format="RadioButtons" ma:internalName="Audience" ma:readOnly="false">
      <xsd:simpleType>
        <xsd:restriction base="dms:Choice">
          <xsd:enumeration value="External &amp; Public"/>
          <xsd:enumeration value="RCRC Movement"/>
          <xsd:enumeration value="ARC Only"/>
          <xsd:enumeration value="ISD Only"/>
          <xsd:enumeration value="QDL Only"/>
        </xsd:restriction>
      </xsd:simpleType>
    </xsd:element>
    <xsd:element name="Year" ma:index="6" nillable="true" ma:displayName="Calendar Year" ma:default="2021" ma:description="Year this document was finalized and/or published" ma:internalName="Year" ma:readOnly="false" ma:percentage="FALSE">
      <xsd:simpleType>
        <xsd:restriction base="dms:Number">
          <xsd:maxInclusive value="2030"/>
          <xsd:minInclusive value="1970"/>
        </xsd:restriction>
      </xsd:simpleType>
    </xsd:element>
    <xsd:element name="Author_x002f_Custodian" ma:index="7" nillable="true" ma:displayName="Author/Custodian" ma:description="Who is the author or custodian for this resource?" ma:list="UserInfo" ma:SearchPeopleOnly="false" ma:SharePointGroup="0" ma:internalName="Author_x002f_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8" nillable="true" ma:displayName="Status" ma:default="Working Document" ma:description="What is the status of this document/resource?" ma:format="RadioButtons" ma:internalName="Status" ma:readOnly="false">
      <xsd:simpleType>
        <xsd:restriction base="dms:Choice">
          <xsd:enumeration value="Working Document"/>
          <xsd:enumeration value="Pending Review &amp; Approval"/>
          <xsd:enumeration value="Final"/>
        </xsd:restriction>
      </xsd:simpleType>
    </xsd:element>
    <xsd:element name="Requester" ma:index="9" nillable="true" ma:displayName="Client/Requester" ma:description="Who requested this report/resource to be created?" ma:list="UserInfo" ma:SearchPeopleOnly="false" ma:SharePointGroup="0" ma:internalName="Request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rategic_x0020_Initiative" ma:index="10" nillable="true" ma:displayName="Strategic Initiative" ma:description="Which Strategic Initiative is this product associated with?" ma:hidden="true" ma:internalName="Strategic_x0020_Initiative" ma:readOnly="false">
      <xsd:complexType>
        <xsd:complexContent>
          <xsd:extension base="dms:MultiChoice">
            <xsd:sequence>
              <xsd:element name="Value" maxOccurs="unbounded" minOccurs="0" nillable="true">
                <xsd:simpleType>
                  <xsd:restriction base="dms:Choice">
                    <xsd:enumeration value="A1a Strategic Partnership Plans"/>
                    <xsd:enumeration value="A1b Collective Impact in DM"/>
                    <xsd:enumeration value="A1c Evolve/Sustain Response"/>
                    <xsd:enumeration value="A1d1 Evolve/Sustain Community Preparedness"/>
                    <xsd:enumeration value="A1d2 Evolve/Sustain GDPC"/>
                    <xsd:enumeration value="A1e Emerging Trends: Volunteerism"/>
                    <xsd:enumeration value="A1f Emerging Trends: Cash"/>
                    <xsd:enumeration value="A1g Emerging Trends: Climate"/>
                    <xsd:enumeration value="A1a-b Sustain M&amp;RI and Pilot 5-Point Plan"/>
                    <xsd:enumeration value="A2c Collective Impact in MRI"/>
                    <xsd:enumeration value="A3b Sustain RFL &amp; Evolve IHR"/>
                    <xsd:enumeration value="A3c Missing Maps"/>
                    <xsd:enumeration value="A4a-d Movement Relations Initiatives"/>
                    <xsd:enumeration value="B1a-d People/Workforce Initiatives"/>
                    <xsd:enumeration value="C1a-e Money Initiatives"/>
                    <xsd:enumeration value="D1a One Red Cross"/>
                    <xsd:enumeration value="D1b Innovate Programs"/>
                    <xsd:enumeration value="D1c CPI"/>
                    <xsd:enumeration value="D1d Time-bound discipline and impact"/>
                    <xsd:enumeration value="D1e Culture of Project Management"/>
                    <xsd:enumeration value="E1a CEA"/>
                    <xsd:enumeration value="E1b ISD Strategic Communications Plan"/>
                    <xsd:enumeration value="SAF Initiatives"/>
                  </xsd:restriction>
                </xsd:simpleType>
              </xsd:element>
            </xsd:sequence>
          </xsd:extension>
        </xsd:complexContent>
      </xsd:complexType>
    </xsd:element>
    <xsd:element name="SO" ma:index="11" nillable="true" ma:displayName="Pillar" ma:description="Which ISD Pillar does this document/product fall under? (If multiple, select all that apply.)" ma:hidden="true" ma:internalName="SO" ma:readOnly="false">
      <xsd:complexType>
        <xsd:complexContent>
          <xsd:extension base="dms:MultiChoice">
            <xsd:sequence>
              <xsd:element name="Value" maxOccurs="unbounded" minOccurs="0" nillable="true">
                <xsd:simpleType>
                  <xsd:restriction base="dms:Choice">
                    <xsd:enumeration value="Preparedness"/>
                    <xsd:enumeration value="Response &amp; Recovery"/>
                    <xsd:enumeration value="Measles &amp; Rubella"/>
                    <xsd:enumeration value="US Programs"/>
                    <xsd:enumeration value="Partnerships &amp; Movement Relations"/>
                  </xsd:restriction>
                </xsd:simpleType>
              </xsd:element>
            </xsd:sequence>
          </xsd:extension>
        </xsd:complexContent>
      </xsd:complexType>
    </xsd:element>
    <xsd:element name="Donor_x002f_Partner" ma:index="12" nillable="true" ma:displayName="Donor/Partner" ma:description="Who is funding this resource or jointly producing it? Is there a donor/partner associated? (e.g. MACP, USG/OFDA, IFRC, Other NS, etc.)" ma:hidden="true" ma:internalName="Donor_x002f_Partner" ma:readOnly="false">
      <xsd:simpleType>
        <xsd:restriction base="dms:Text">
          <xsd:maxLength value="255"/>
        </xsd:restriction>
      </xsd:simpleType>
    </xsd:element>
    <xsd:element name="Sector" ma:index="13" nillable="true" ma:displayName="Technical Sector" ma:description="Is this resource related to a specific technical sector? If so, enter it here. Multiple answers allowed. (e.g. Shelter, WASH, Cash, Health, etc.)" ma:hidden="true" ma:internalName="Sector" ma:readOnly="false">
      <xsd:simpleType>
        <xsd:restriction base="dms:Text">
          <xsd:maxLength value="255"/>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hidden="true" ma:internalName="MediaServiceKeyPoints" ma:readOnly="true">
      <xsd:simpleType>
        <xsd:restriction base="dms:Note"/>
      </xsd:simpleType>
    </xsd:element>
    <xsd:element name="MediaServiceAutoTags" ma:index="24" nillable="true" ma:displayName="Tags" ma:hidden="true" ma:internalName="MediaServiceAutoTags" ma:readOnly="true">
      <xsd:simpleType>
        <xsd:restriction base="dms:Text"/>
      </xsd:simpleType>
    </xsd:element>
    <xsd:element name="MediaServiceOCR" ma:index="25" nillable="true" ma:displayName="Extracted Text" ma:hidden="true" ma:internalName="MediaServiceOCR" ma:readOnly="true">
      <xsd:simpleType>
        <xsd:restriction base="dms:Note"/>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Location" ma:index="28" nillable="true" ma:displayName="Location" ma:hidden="true" ma:internalName="MediaServiceLocation" ma:readOnly="true">
      <xsd:simpleType>
        <xsd:restriction base="dms:Text"/>
      </xsd:simpleType>
    </xsd:element>
    <xsd:element name="MediaLengthInSeconds" ma:index="32" nillable="true" ma:displayName="Length (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816407-3347-4b55-bae3-c297dd0a5413" elementFormDefault="qualified">
    <xsd:import namespace="http://schemas.microsoft.com/office/2006/documentManagement/types"/>
    <xsd:import namespace="http://schemas.microsoft.com/office/infopath/2007/PartnerControls"/>
    <xsd:element name="SharedWithUsers" ma:index="19"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duct_x0020_Type0 xmlns="a321abed-a28f-4144-901c-938cea221248">
      <Value>Other</Value>
    </Product_x0020_Type0>
    <Sector xmlns="a321abed-a28f-4144-901c-938cea221248" xsi:nil="true"/>
    <Product_x0020_Type xmlns="a321abed-a28f-4144-901c-938cea221248">
      <Value>QDL Team Docs</Value>
    </Product_x0020_Type>
    <Year xmlns="a321abed-a28f-4144-901c-938cea221248">2021</Year>
    <Requester xmlns="a321abed-a28f-4144-901c-938cea221248">
      <UserInfo>
        <DisplayName/>
        <AccountId xsi:nil="true"/>
        <AccountType/>
      </UserInfo>
    </Requester>
    <Status xmlns="a321abed-a28f-4144-901c-938cea221248">Working Document</Status>
    <Author_x002f_Custodian xmlns="a321abed-a28f-4144-901c-938cea221248">
      <UserInfo>
        <DisplayName/>
        <AccountId xsi:nil="true"/>
        <AccountType/>
      </UserInfo>
    </Author_x002f_Custodian>
    <Donor_x002f_Partner xmlns="a321abed-a28f-4144-901c-938cea221248" xsi:nil="true"/>
    <Audience xmlns="a321abed-a28f-4144-901c-938cea221248">ISD Only</Audience>
    <SO xmlns="a321abed-a28f-4144-901c-938cea221248" xsi:nil="true"/>
    <Region xmlns="a321abed-a28f-4144-901c-938cea221248">
      <Value>Global/NHQ</Value>
    </Region>
    <Strategic_x0020_Initiative xmlns="a321abed-a28f-4144-901c-938cea221248" xsi:nil="true"/>
  </documentManagement>
</p:properties>
</file>

<file path=customXml/itemProps1.xml><?xml version="1.0" encoding="utf-8"?>
<ds:datastoreItem xmlns:ds="http://schemas.openxmlformats.org/officeDocument/2006/customXml" ds:itemID="{96B53FA2-B0B1-4623-801C-04229B2B43A4}"/>
</file>

<file path=customXml/itemProps2.xml><?xml version="1.0" encoding="utf-8"?>
<ds:datastoreItem xmlns:ds="http://schemas.openxmlformats.org/officeDocument/2006/customXml" ds:itemID="{3AF6752B-FA27-4399-BD2D-9436E08C8C83}"/>
</file>

<file path=customXml/itemProps3.xml><?xml version="1.0" encoding="utf-8"?>
<ds:datastoreItem xmlns:ds="http://schemas.openxmlformats.org/officeDocument/2006/customXml" ds:itemID="{439A77ED-9162-4AAA-B316-70260083EF36}"/>
</file>

<file path=docProps/app.xml><?xml version="1.0" encoding="utf-8"?>
<Properties xmlns="http://schemas.openxmlformats.org/officeDocument/2006/extended-properties" xmlns:vt="http://schemas.openxmlformats.org/officeDocument/2006/docPropsVTypes">
  <Application>Microsoft Excel Online</Application>
  <Manager/>
  <Company>Vertex42 LLC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Gantt Chart Template</dc:title>
  <dc:subject/>
  <dc:creator>Vertex42.com</dc:creator>
  <cp:keywords/>
  <dc:description>(c) 2006-2016 Vertex42 LLC. All Rights Reserved.</dc:description>
  <cp:lastModifiedBy/>
  <cp:revision/>
  <dcterms:created xsi:type="dcterms:W3CDTF">2010-06-09T16:05:03Z</dcterms:created>
  <dcterms:modified xsi:type="dcterms:W3CDTF">2022-05-27T16:14:28Z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2016 Vertex42 LLC</vt:lpwstr>
  </property>
  <property fmtid="{D5CDD505-2E9C-101B-9397-08002B2CF9AE}" pid="3" name="Version">
    <vt:lpwstr>4.0.2</vt:lpwstr>
  </property>
  <property fmtid="{D5CDD505-2E9C-101B-9397-08002B2CF9AE}" pid="4" name="ContentTypeId">
    <vt:lpwstr>0x0101006D3746D4D725B34AB8DC12AC39207C8C</vt:lpwstr>
  </property>
</Properties>
</file>